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25oflae7BTRVWez0xYLc1+nvgiMcDvMX90qiMybyeSDi7H0Ez2rC6TKdd8DYTRRCkShfue7Qi6+xgZJL7AtWMQ==" saltValue="I3u1WITZsz4nUeAsXUqi8Q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"/>
    </mc:Choice>
  </mc:AlternateContent>
  <xr:revisionPtr revIDLastSave="0" documentId="13_ncr:10001_{8111B350-7E5D-4FD7-BE99-BD26A9F596CF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4" l="1"/>
  <c r="M2" i="4" s="1"/>
  <c r="L3" i="4"/>
  <c r="M3" i="4" s="1"/>
  <c r="L4" i="4"/>
  <c r="M4" i="4" s="1"/>
  <c r="L5" i="4"/>
  <c r="L6" i="4"/>
  <c r="M6" i="4" s="1"/>
  <c r="L7" i="4"/>
  <c r="M7" i="4" s="1"/>
  <c r="L8" i="4"/>
  <c r="M8" i="4" s="1"/>
  <c r="L9" i="4"/>
  <c r="L10" i="4"/>
  <c r="M10" i="4" s="1"/>
  <c r="L11" i="4"/>
  <c r="M11" i="4" s="1"/>
  <c r="L12" i="4"/>
  <c r="M12" i="4" s="1"/>
  <c r="L13" i="4"/>
  <c r="M13" i="4" s="1"/>
  <c r="L14" i="4"/>
  <c r="M14" i="4" s="1"/>
  <c r="L15" i="4"/>
  <c r="L16" i="4"/>
  <c r="M16" i="4" s="1"/>
  <c r="M5" i="4"/>
  <c r="M9" i="4"/>
  <c r="M15" i="4"/>
  <c r="A2" i="9"/>
  <c r="U2" i="9"/>
  <c r="V2" i="9"/>
  <c r="O3" i="9"/>
  <c r="Q2" i="9" s="1"/>
  <c r="P3" i="9"/>
  <c r="T2" i="9" s="1"/>
  <c r="O4" i="9"/>
  <c r="P4" i="9"/>
  <c r="O5" i="9"/>
  <c r="P5" i="9"/>
  <c r="O6" i="9"/>
  <c r="P6" i="9"/>
  <c r="A10" i="9"/>
  <c r="U10" i="9"/>
  <c r="V10" i="9"/>
  <c r="O11" i="9"/>
  <c r="Q10" i="9" s="1"/>
  <c r="P11" i="9"/>
  <c r="T10" i="9" s="1"/>
  <c r="O12" i="9"/>
  <c r="P12" i="9"/>
  <c r="O13" i="9"/>
  <c r="P13" i="9"/>
  <c r="O14" i="9"/>
  <c r="P14" i="9"/>
  <c r="A18" i="9"/>
  <c r="S18" i="9"/>
  <c r="T18" i="9"/>
  <c r="U18" i="9"/>
  <c r="V18" i="9"/>
  <c r="O19" i="9"/>
  <c r="P19" i="9"/>
  <c r="O20" i="9"/>
  <c r="P20" i="9"/>
  <c r="O21" i="9"/>
  <c r="P21" i="9"/>
  <c r="O22" i="9"/>
  <c r="Q18" i="9" s="1"/>
  <c r="P22" i="9"/>
  <c r="R18" i="9" s="1"/>
  <c r="A26" i="9"/>
  <c r="U26" i="9"/>
  <c r="V26" i="9"/>
  <c r="O27" i="9"/>
  <c r="S26" i="9" s="1"/>
  <c r="P27" i="9"/>
  <c r="T26" i="9" s="1"/>
  <c r="O28" i="9"/>
  <c r="P28" i="9"/>
  <c r="O29" i="9"/>
  <c r="P29" i="9"/>
  <c r="O30" i="9"/>
  <c r="Q26" i="9" s="1"/>
  <c r="P30" i="9"/>
  <c r="R26" i="9" s="1"/>
  <c r="A34" i="9"/>
  <c r="U34" i="9"/>
  <c r="V34" i="9"/>
  <c r="O35" i="9"/>
  <c r="Q34" i="9" s="1"/>
  <c r="P35" i="9"/>
  <c r="T34" i="9" s="1"/>
  <c r="O36" i="9"/>
  <c r="P36" i="9"/>
  <c r="O37" i="9"/>
  <c r="P37" i="9"/>
  <c r="O38" i="9"/>
  <c r="P38" i="9"/>
  <c r="A42" i="9"/>
  <c r="U42" i="9"/>
  <c r="V42" i="9"/>
  <c r="O43" i="9"/>
  <c r="Q42" i="9" s="1"/>
  <c r="P43" i="9"/>
  <c r="T42" i="9" s="1"/>
  <c r="O44" i="9"/>
  <c r="P44" i="9"/>
  <c r="O45" i="9"/>
  <c r="P45" i="9"/>
  <c r="O46" i="9"/>
  <c r="P46" i="9"/>
  <c r="A50" i="9"/>
  <c r="S50" i="9"/>
  <c r="T50" i="9"/>
  <c r="U50" i="9"/>
  <c r="V50" i="9"/>
  <c r="O51" i="9"/>
  <c r="P51" i="9"/>
  <c r="O52" i="9"/>
  <c r="P52" i="9"/>
  <c r="O53" i="9"/>
  <c r="P53" i="9"/>
  <c r="O54" i="9"/>
  <c r="Q50" i="9" s="1"/>
  <c r="P54" i="9"/>
  <c r="R50" i="9" s="1"/>
  <c r="A58" i="9"/>
  <c r="U58" i="9"/>
  <c r="V58" i="9"/>
  <c r="O59" i="9"/>
  <c r="S58" i="9" s="1"/>
  <c r="P59" i="9"/>
  <c r="T58" i="9" s="1"/>
  <c r="O60" i="9"/>
  <c r="P60" i="9"/>
  <c r="O61" i="9"/>
  <c r="P61" i="9"/>
  <c r="O62" i="9"/>
  <c r="Q58" i="9" s="1"/>
  <c r="P62" i="9"/>
  <c r="R58" i="9" s="1"/>
  <c r="A66" i="9"/>
  <c r="U66" i="9"/>
  <c r="V66" i="9"/>
  <c r="O67" i="9"/>
  <c r="Q66" i="9" s="1"/>
  <c r="P67" i="9"/>
  <c r="T66" i="9" s="1"/>
  <c r="O68" i="9"/>
  <c r="P68" i="9"/>
  <c r="O69" i="9"/>
  <c r="P69" i="9"/>
  <c r="O70" i="9"/>
  <c r="P70" i="9"/>
  <c r="A74" i="9"/>
  <c r="U74" i="9"/>
  <c r="V74" i="9"/>
  <c r="O75" i="9"/>
  <c r="Q74" i="9" s="1"/>
  <c r="P75" i="9"/>
  <c r="T74" i="9" s="1"/>
  <c r="O76" i="9"/>
  <c r="P76" i="9"/>
  <c r="O77" i="9"/>
  <c r="P77" i="9"/>
  <c r="O78" i="9"/>
  <c r="P78" i="9"/>
  <c r="Z14" i="1"/>
  <c r="Z13" i="1"/>
  <c r="Z12" i="1"/>
  <c r="Z11" i="1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AA14" i="1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S74" i="9" l="1"/>
  <c r="S42" i="9"/>
  <c r="S10" i="9"/>
  <c r="R42" i="9"/>
  <c r="S66" i="9"/>
  <c r="R34" i="9"/>
  <c r="R2" i="9"/>
  <c r="S34" i="9"/>
  <c r="S2" i="9"/>
  <c r="R66" i="9"/>
  <c r="R74" i="9"/>
  <c r="R10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AA13" i="1" s="1"/>
  <c r="Y12" i="1"/>
  <c r="AA12" i="1" s="1"/>
  <c r="Y11" i="1"/>
  <c r="AA11" i="1" s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Q22" i="1" s="1"/>
  <c r="A19" i="1"/>
  <c r="Q20" i="1" s="1"/>
  <c r="A17" i="1"/>
  <c r="A15" i="1"/>
  <c r="Q16" i="1" s="1"/>
  <c r="A7" i="1"/>
  <c r="Q8" i="1" s="1"/>
  <c r="A13" i="1"/>
  <c r="Q14" i="1" s="1"/>
  <c r="A11" i="1"/>
  <c r="A9" i="1"/>
  <c r="A5" i="1"/>
  <c r="A3" i="1"/>
  <c r="B12" i="3"/>
  <c r="F12" i="3" s="1"/>
  <c r="N4" i="1" l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9" i="1" l="1"/>
  <c r="AA9" i="1" s="1"/>
  <c r="Z10" i="1"/>
  <c r="AA10" i="1" s="1"/>
  <c r="Z8" i="1"/>
  <c r="AA8" i="1" s="1"/>
  <c r="Z7" i="1"/>
  <c r="AA7" i="1" s="1"/>
  <c r="Z6" i="1"/>
  <c r="AA6" i="1" s="1"/>
  <c r="Z5" i="1"/>
  <c r="AA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<sst xmlns="http://schemas.openxmlformats.org/spreadsheetml/2006/main" count="496" uniqueCount="96">
  <si>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</si>
  <si>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</si>
  <si>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</si>
  <si>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</si>
  <si>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</si>
  <si>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</si>
  <si>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</si>
  <si>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</si>
  <si>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</si>
  <si>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</si>
  <si>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</si>
  <si>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</si>
  <si>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</si>
  <si>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</si>
  <si>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</si>
  <si>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</si>
  <si>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</si>
  <si>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</si>
  <si>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</si>
  <si>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</si>
  <si>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</si>
  <si>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</si>
  <si>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</si>
  <si>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</si>
  <si>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</si>
  <si>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</si>
  <si>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</si>
  <si>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</si>
  <si>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</si>
  <si>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FIREBALLS - OMEGA I.</t>
  </si>
  <si>
    <t>COLOSSEUM II.</t>
  </si>
  <si>
    <t>PÉCSI FALLABDA SE II.</t>
  </si>
  <si>
    <t>SFE</t>
  </si>
  <si>
    <t>FIREBALLS - OMEGA III.</t>
  </si>
  <si>
    <t>GOAT</t>
  </si>
  <si>
    <t>Sipos Ferenc</t>
  </si>
  <si>
    <t>Vajda Attila</t>
  </si>
  <si>
    <t>Galambos Ákos</t>
  </si>
  <si>
    <t>Brachmann Ferenc</t>
  </si>
  <si>
    <t>Sinkovits Balázs</t>
  </si>
  <si>
    <t>Bakos Marcell</t>
  </si>
  <si>
    <t>Nagyjánosi László</t>
  </si>
  <si>
    <t>Vígh Tamás</t>
  </si>
  <si>
    <t>Mulicz Martin</t>
  </si>
  <si>
    <t>Tóth Gábor</t>
  </si>
  <si>
    <t>Fehér Enikő</t>
  </si>
  <si>
    <t>Konfár Tamás</t>
  </si>
  <si>
    <t>Rabi Illés</t>
  </si>
  <si>
    <t>Galambosi Ákos</t>
  </si>
  <si>
    <t>Papp Márton</t>
  </si>
  <si>
    <t>Sipos Attila</t>
  </si>
  <si>
    <t>Dévényi Flóra</t>
  </si>
  <si>
    <t>Riebel Bálint</t>
  </si>
  <si>
    <t>Sipos Zita</t>
  </si>
  <si>
    <t>Farkas Norbert</t>
  </si>
  <si>
    <t>Kajtár András</t>
  </si>
  <si>
    <t>Bakocs Marcell</t>
  </si>
  <si>
    <t>Nagy Ferenc</t>
  </si>
  <si>
    <t>Vigh Tamás</t>
  </si>
  <si>
    <t>Czupor András</t>
  </si>
  <si>
    <t>Honti Kristóf</t>
  </si>
  <si>
    <t>Kovács Bálint</t>
  </si>
  <si>
    <t>Füzes István</t>
  </si>
  <si>
    <t>Kajtár Andás</t>
  </si>
  <si>
    <t>Lázár Béla</t>
  </si>
  <si>
    <t>Decsi György</t>
  </si>
  <si>
    <t>FIREBALLS - OMEGA I.|COLOSSEUM II.</t>
  </si>
  <si>
    <t>COLOSSEUM II.|FIREBALLS - OMEGA I.</t>
  </si>
  <si>
    <t>FIREBALLS - OMEGA I.|PÉCSI FALLABDA SE II.</t>
  </si>
  <si>
    <t>PÉCSI FALLABDA SE II.|FIREBALLS - OMEGA I.</t>
  </si>
  <si>
    <t>FIREBALLS - OMEGA I.|SFE</t>
  </si>
  <si>
    <t>SFE|FIREBALLS - OMEGA I.</t>
  </si>
  <si>
    <t>FIREBALLS - OMEGA I.|FIREBALLS - OMEGA III.</t>
  </si>
  <si>
    <t>FIREBALLS - OMEGA III.|FIREBALLS - OMEGA I.</t>
  </si>
  <si>
    <t>FIREBALLS - OMEGA I.|GOAT</t>
  </si>
  <si>
    <t>GOAT|FIREBALLS - OMEGA I.</t>
  </si>
  <si>
    <t>COLOSSEUM II.|PÉCSI FALLABDA SE II.</t>
  </si>
  <si>
    <t>PÉCSI FALLABDA SE II.|COLOSSEUM II.</t>
  </si>
  <si>
    <t>COLOSSEUM II.|SFE</t>
  </si>
  <si>
    <t>SFE|COLOSSEUM II.</t>
  </si>
  <si>
    <t>COLOSSEUM II.|FIREBALLS - OMEGA III.</t>
  </si>
  <si>
    <t>FIREBALLS - OMEGA III.|COLOSSEUM II.</t>
  </si>
  <si>
    <t>COLOSSEUM II.|GOAT</t>
  </si>
  <si>
    <t>GOAT|COLOSSEUM II.</t>
  </si>
  <si>
    <t>PÉCSI FALLABDA SE II.|SFE</t>
  </si>
  <si>
    <t>SFE|PÉCSI FALLABDA SE II.</t>
  </si>
  <si>
    <t>PÉCSI FALLABDA SE II.|FIREBALLS - OMEGA III.</t>
  </si>
  <si>
    <t>FIREBALLS - OMEGA III.|PÉCSI FALLABDA SE II.</t>
  </si>
  <si>
    <t>PÉCSI FALLABDA SE II.|GOAT</t>
  </si>
  <si>
    <t>GOAT|PÉCSI FALLABDA SE II.</t>
  </si>
  <si>
    <t>SFE|FIREBALLS - OMEGA III.</t>
  </si>
  <si>
    <t>FIREBALLS - OMEGA III.|SFE</t>
  </si>
  <si>
    <t>SFE|GOAT</t>
  </si>
  <si>
    <t>GOAT|SFE</t>
  </si>
  <si>
    <t>FIREBALLS - OMEGA III.|GOAT</t>
  </si>
  <si>
    <t>GOAT|FIREBALLS - OMEGA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</si>
</sst>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9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2" borderId="33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4" xfId="0" applyFont="1" applyBorder="1"/>
    <xf numFmtId="0" fontId="5" fillId="0" borderId="47" xfId="0" applyFont="1" applyBorder="1"/>
    <xf numFmtId="0" fontId="5" fillId="0" borderId="5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56" xfId="0" applyFont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5" fillId="0" borderId="59" xfId="0" applyFont="1" applyBorder="1"/>
    <xf numFmtId="0" fontId="5" fillId="0" borderId="0" xfId="0" applyFont="1"/>
    <xf numFmtId="0" fontId="5" fillId="0" borderId="49" xfId="0" applyFont="1" applyBorder="1"/>
    <xf numFmtId="0" fontId="5" fillId="0" borderId="50" xfId="0" applyFont="1" applyBorder="1"/>
    <xf numFmtId="0" fontId="0" fillId="3" borderId="5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59" xfId="0" applyFont="1" applyBorder="1" applyAlignment="1">
      <alignment horizontal="right"/>
    </xf>
    <xf numFmtId="0" fontId="5" fillId="0" borderId="49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3" fillId="0" borderId="6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2" borderId="0" xfId="0" applyFill="1" applyBorder="1"/>
    <xf numFmtId="0" fontId="3" fillId="0" borderId="7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3" borderId="60" xfId="0" applyFont="1" applyFill="1" applyBorder="1" applyAlignment="1">
      <alignment horizont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56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0" fontId="6" fillId="3" borderId="58" xfId="0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16" tableType="queryTable" totalsRowShown="0">
  <autoFilter ref="A1:M16" xr:uid="{892CAFA8-37B9-4F67-BEE0-3D69562A6EDD}">
    <filterColumn colId="4">
      <customFilters>
        <customFilter operator="notEqual" val=" "/>
      </custom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/>
  </sheetViews>
  <sheetFormatPr defaultRowHeight="14.4" x14ac:dyDescent="0.3"/>
  <cols>
    <col min="1" max="1" width="14.44140625" customWidth="1"/>
    <col min="2" max="13" width="6.88671875" customWidth="1"/>
    <col min="14" max="21" width="6.88671875" hidden="1" customWidth="1"/>
    <col min="22" max="23" width="2.21875" customWidth="1"/>
    <col min="24" max="24" width="2.77734375" customWidth="1"/>
    <col min="26" max="26" width="26.6640625" bestFit="1" customWidth="1"/>
  </cols>
  <sheetData>
    <row r="1" spans="1:27" ht="15" thickBot="1" x14ac:dyDescent="0.35"/>
    <row r="2" spans="1:27" ht="32.25" customHeight="1" thickBot="1" x14ac:dyDescent="0.35">
      <c r="A2" s="34"/>
      <c r="B2" s="82" t="str">
        <f>IF(cs_1="","",cs_1)</f>
        <v>FIREBALLS - OMEGA I.</v>
      </c>
      <c r="C2" s="83"/>
      <c r="D2" s="80" t="str">
        <f>IF(cs_2="","",cs_2)</f>
        <v>COLOSSEUM II.</v>
      </c>
      <c r="E2" s="84"/>
      <c r="F2" s="80" t="str">
        <f>IF(cs_3="","",cs_3)</f>
        <v>PÉCSI FALLABDA SE II.</v>
      </c>
      <c r="G2" s="84"/>
      <c r="H2" s="80" t="str">
        <f>IF(cs_4="","",cs_4)</f>
        <v>SFE</v>
      </c>
      <c r="I2" s="84"/>
      <c r="J2" s="80" t="str">
        <f>IF(cs_5="","",cs_5)</f>
        <v>FIREBALLS - OMEGA III.</v>
      </c>
      <c r="K2" s="84"/>
      <c r="L2" s="85" t="str">
        <f>IF(cs_6="","",cs_6)</f>
        <v>GOAT</v>
      </c>
      <c r="M2" s="86"/>
      <c r="N2" s="87" t="str">
        <f>IF(cs_7="","",cs_7)</f>
        <v/>
      </c>
      <c r="O2" s="88"/>
      <c r="P2" s="82" t="str">
        <f>IF(cs_8="","",cs_8)</f>
        <v/>
      </c>
      <c r="Q2" s="83"/>
      <c r="R2" s="80" t="str">
        <f>IF(cs_9="","",cs_9)</f>
        <v/>
      </c>
      <c r="S2" s="84"/>
      <c r="T2" s="80" t="str">
        <f>IF(cs_10="","",cs_10)</f>
        <v/>
      </c>
      <c r="U2" s="81"/>
    </row>
    <row r="3" spans="1:27" ht="17.25" customHeight="1" x14ac:dyDescent="0.3">
      <c r="A3" s="77" t="str">
        <f>IF(cs_1="","",cs_1)</f>
        <v>FIREBALLS - OMEGA 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3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1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2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2</v>
      </c>
      <c r="L3" s="66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0</v>
      </c>
      <c r="M3" s="70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4</v>
      </c>
      <c r="N3" s="68" t="str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/>
      </c>
      <c r="O3" s="19" t="str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/>
      </c>
      <c r="P3" s="3" t="str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/>
      </c>
      <c r="Q3" s="4" t="str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/>
      </c>
      <c r="R3" s="18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9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74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10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3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6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8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1</v>
      </c>
      <c r="M4" s="24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12</v>
      </c>
      <c r="N4" s="69" t="str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/>
      </c>
      <c r="O4" s="23" t="str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/>
      </c>
      <c r="P4" s="22" t="str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/>
      </c>
      <c r="Q4" s="23" t="str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/>
      </c>
      <c r="R4" s="20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21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3">
      <c r="A5" s="73" t="str">
        <f>IF(cs_2="","",cs_2)</f>
        <v>COLOSSEUM II.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71"/>
      <c r="E5" s="71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1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3</v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2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2</v>
      </c>
      <c r="J5" s="18" t="str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/>
      </c>
      <c r="K5" s="19" t="str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/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0</v>
      </c>
      <c r="M5" s="5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4</v>
      </c>
      <c r="N5" s="68" t="str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/>
      </c>
      <c r="O5" s="19" t="str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/>
      </c>
      <c r="P5" s="3" t="str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/>
      </c>
      <c r="Q5" s="4" t="str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/>
      </c>
      <c r="R5" s="18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GOAT</v>
      </c>
      <c r="AA5" s="17">
        <f>IF(Y5="","",_xlfn.XLOOKUP(Z5,'Csapatok'!A:A,'Csapatok'!B:B))</f>
        <v>9</v>
      </c>
    </row>
    <row r="6" spans="1:27" ht="17.25" customHeight="1" x14ac:dyDescent="0.3">
      <c r="A6" s="78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71"/>
      <c r="E6" s="71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3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9</v>
      </c>
      <c r="H6" s="20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6</v>
      </c>
      <c r="I6" s="21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7</v>
      </c>
      <c r="J6" s="20" t="str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/>
      </c>
      <c r="K6" s="21" t="str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/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0</v>
      </c>
      <c r="M6" s="24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12</v>
      </c>
      <c r="N6" s="27" t="str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/>
      </c>
      <c r="O6" s="21" t="str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/>
      </c>
      <c r="P6" s="22" t="str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/>
      </c>
      <c r="Q6" s="23" t="str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/>
      </c>
      <c r="R6" s="20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PÉCSI FALLABDA SE II.</v>
      </c>
      <c r="AA6" s="17">
        <f>IF(Y6="","",_xlfn.XLOOKUP(Z6,'Csapatok'!A:A,'Csapatok'!B:B))</f>
        <v>6</v>
      </c>
    </row>
    <row r="7" spans="1:27" ht="17.25" customHeight="1" x14ac:dyDescent="0.3">
      <c r="A7" s="77" t="str">
        <f>IF(cs_3="","",cs_3)</f>
        <v>PÉCSI FALLABDA SE II.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>1</v>
      </c>
      <c r="E7" s="4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>3</v>
      </c>
      <c r="F7" s="71"/>
      <c r="G7" s="71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2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2</v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2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2</v>
      </c>
      <c r="L7" s="3" t="str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/>
      </c>
      <c r="M7" s="5" t="str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/>
      </c>
      <c r="N7" s="68" t="str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/>
      </c>
      <c r="O7" s="19" t="str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/>
      </c>
      <c r="P7" s="3" t="str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/>
      </c>
      <c r="Q7" s="4" t="str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/>
      </c>
      <c r="R7" s="18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FIREBALLS - OMEGA I.</v>
      </c>
      <c r="AA7" s="17">
        <f>IF(Y7="","",_xlfn.XLOOKUP(Z7,'Csapatok'!A:A,'Csapatok'!B:B))</f>
        <v>4</v>
      </c>
    </row>
    <row r="8" spans="1:27" ht="17.25" customHeight="1" x14ac:dyDescent="0.3">
      <c r="A8" s="78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>3</v>
      </c>
      <c r="E8" s="21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>9</v>
      </c>
      <c r="F8" s="71"/>
      <c r="G8" s="71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7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7</v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7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7</v>
      </c>
      <c r="L8" s="20" t="str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/>
      </c>
      <c r="M8" s="24" t="str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/>
      </c>
      <c r="N8" s="27" t="str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/>
      </c>
      <c r="O8" s="21" t="str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/>
      </c>
      <c r="P8" s="22" t="str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/>
      </c>
      <c r="Q8" s="23" t="str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/>
      </c>
      <c r="R8" s="22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FIREBALLS - OMEGA III.</v>
      </c>
      <c r="AA8" s="17">
        <f>IF(Y8="","",_xlfn.XLOOKUP(Z8,'Csapatok'!A:A,'Csapatok'!B:B))</f>
        <v>4</v>
      </c>
    </row>
    <row r="9" spans="1:27" ht="17.25" customHeight="1" x14ac:dyDescent="0.3">
      <c r="A9" s="77" t="str">
        <f>IF(cs_4="","",cs_4)</f>
        <v>SFE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3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1</v>
      </c>
      <c r="D9" s="3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>2</v>
      </c>
      <c r="E9" s="4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>2</v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2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2</v>
      </c>
      <c r="H9" s="71"/>
      <c r="I9" s="71"/>
      <c r="J9" s="18" t="str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/>
      </c>
      <c r="K9" s="19" t="str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/>
      </c>
      <c r="L9" s="3" t="str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/>
      </c>
      <c r="M9" s="5" t="str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/>
      </c>
      <c r="N9" s="68" t="str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/>
      </c>
      <c r="O9" s="19" t="str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/>
      </c>
      <c r="P9" s="3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4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18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SFE</v>
      </c>
      <c r="AA9" s="17">
        <f>IF(Y9="","",_xlfn.XLOOKUP(Z9,'Csapatok'!A:A,'Csapatok'!B:B))</f>
        <v>3</v>
      </c>
    </row>
    <row r="10" spans="1:27" ht="17.25" customHeight="1" x14ac:dyDescent="0.3">
      <c r="A10" s="78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10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3</v>
      </c>
      <c r="D10" s="20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>6</v>
      </c>
      <c r="E10" s="21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>7</v>
      </c>
      <c r="F10" s="20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7</v>
      </c>
      <c r="G10" s="21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7</v>
      </c>
      <c r="H10" s="71"/>
      <c r="I10" s="71"/>
      <c r="J10" s="22" t="str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/>
      </c>
      <c r="K10" s="23" t="str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/>
      </c>
      <c r="L10" s="20" t="str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/>
      </c>
      <c r="M10" s="24" t="str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/>
      </c>
      <c r="N10" s="27" t="str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/>
      </c>
      <c r="O10" s="21" t="str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/>
      </c>
      <c r="P10" s="22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3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22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COLOSSEUM II.</v>
      </c>
      <c r="AA10" s="17">
        <f>IF(Y10="","",_xlfn.XLOOKUP(Z10,'Csapatok'!A:A,'Csapatok'!B:B))</f>
        <v>1</v>
      </c>
    </row>
    <row r="11" spans="1:27" ht="17.25" customHeight="1" x14ac:dyDescent="0.3">
      <c r="A11" s="77" t="str">
        <f>IF(cs_5="","",cs_5)</f>
        <v>FIREBALLS - OMEGA III.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2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2</v>
      </c>
      <c r="D11" s="3" t="str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/>
      </c>
      <c r="E11" s="4" t="str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/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2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2</v>
      </c>
      <c r="H11" s="3" t="str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/>
      </c>
      <c r="I11" s="4" t="str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/>
      </c>
      <c r="J11" s="71"/>
      <c r="K11" s="71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0</v>
      </c>
      <c r="M11" s="5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4</v>
      </c>
      <c r="N11" s="68" t="str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/>
      </c>
      <c r="O11" s="19" t="str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/>
      </c>
      <c r="P11" s="3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4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18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 t="str">
        <f>IF(cs_7&lt;&gt;"",7,"")</f>
        <v/>
      </c>
      <c r="Z11" t="str">
        <f>IF(Y11="","",_xlfn.XLOOKUP(LARGE('Csapatok'!F:F,7),'Csapatok'!F:F,'Csapatok'!A:A))</f>
        <v/>
      </c>
      <c r="AA11" s="17" t="str">
        <f>IF(Y11="","",_xlfn.XLOOKUP(Z11,'Csapatok'!A:A,'Csapatok'!B:B))</f>
        <v/>
      </c>
    </row>
    <row r="12" spans="1:27" ht="17.25" customHeight="1" x14ac:dyDescent="0.3">
      <c r="A12" s="74"/>
      <c r="B12" s="20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6</v>
      </c>
      <c r="C12" s="21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8</v>
      </c>
      <c r="D12" s="20" t="str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/>
      </c>
      <c r="E12" s="21" t="str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/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7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7</v>
      </c>
      <c r="H12" s="22" t="str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/>
      </c>
      <c r="I12" s="27" t="str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/>
      </c>
      <c r="J12" s="12"/>
      <c r="K12" s="71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1</v>
      </c>
      <c r="M12" s="25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12</v>
      </c>
      <c r="N12" s="27" t="str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/>
      </c>
      <c r="O12" s="21" t="str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/>
      </c>
      <c r="P12" s="20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21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20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 t="str">
        <f>IF(cs_8&lt;&gt;"",8,"")</f>
        <v/>
      </c>
      <c r="Z12" t="str">
        <f>IF(Y12="","",_xlfn.XLOOKUP(LARGE('Csapatok'!F:F,8),'Csapatok'!F:F,'Csapatok'!A:A))</f>
        <v/>
      </c>
      <c r="AA12" s="17" t="str">
        <f>IF(Y12="","",_xlfn.XLOOKUP(Z12,'Csapatok'!A:A,'Csapatok'!B:B))</f>
        <v/>
      </c>
    </row>
    <row r="13" spans="1:27" ht="17.25" customHeight="1" x14ac:dyDescent="0.3">
      <c r="A13" s="73" t="str">
        <f>IF(cs_6="","",cs_6)</f>
        <v>GOAT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0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4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0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4</v>
      </c>
      <c r="F13" s="3" t="str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/>
      </c>
      <c r="G13" s="4" t="str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/>
      </c>
      <c r="H13" s="3" t="str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/>
      </c>
      <c r="I13" s="4" t="str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/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0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4</v>
      </c>
      <c r="L13" s="71"/>
      <c r="M13" s="6"/>
      <c r="N13" s="68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19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3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4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18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 t="str">
        <f>IF(cs_9&lt;&gt;"",9,"")</f>
        <v/>
      </c>
      <c r="Z13" t="str">
        <f>IF(Y13="","",_xlfn.XLOOKUP(LARGE('Csapatok'!F:F,9),'Csapatok'!F:F,'Csapatok'!A:A))</f>
        <v/>
      </c>
      <c r="AA13" s="17" t="str">
        <f>IF(Y13="","",_xlfn.XLOOKUP(Z13,'Csapatok'!A:A,'Csapatok'!B:B))</f>
        <v/>
      </c>
    </row>
    <row r="14" spans="1:27" ht="17.25" customHeight="1" thickBot="1" x14ac:dyDescent="0.35">
      <c r="A14" s="79"/>
      <c r="B14" s="29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1</v>
      </c>
      <c r="C14" s="30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12</v>
      </c>
      <c r="D14" s="72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0</v>
      </c>
      <c r="E14" s="30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12</v>
      </c>
      <c r="F14" s="29" t="str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/>
      </c>
      <c r="G14" s="30" t="str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/>
      </c>
      <c r="H14" s="29" t="str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/>
      </c>
      <c r="I14" s="30" t="str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/>
      </c>
      <c r="J14" s="29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1</v>
      </c>
      <c r="K14" s="33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12</v>
      </c>
      <c r="L14" s="13"/>
      <c r="M14" s="7"/>
      <c r="N14" s="27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1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0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21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20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hidden="1" customHeight="1" x14ac:dyDescent="0.3">
      <c r="A15" s="73" t="str">
        <f>IF(cs_7="","",cs_7)</f>
        <v/>
      </c>
      <c r="B15" s="66" t="str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/>
      </c>
      <c r="C15" s="67" t="str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/>
      </c>
      <c r="D15" s="66" t="str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/>
      </c>
      <c r="E15" s="67" t="str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/>
      </c>
      <c r="F15" s="66" t="str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/>
      </c>
      <c r="G15" s="67" t="str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/>
      </c>
      <c r="H15" s="66" t="str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/>
      </c>
      <c r="I15" s="67" t="str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/>
      </c>
      <c r="J15" s="66" t="str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/>
      </c>
      <c r="K15" s="67" t="str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/>
      </c>
      <c r="L15" s="66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67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4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18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hidden="1" customHeight="1" x14ac:dyDescent="0.3">
      <c r="A16" s="78"/>
      <c r="B16" s="22" t="str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/>
      </c>
      <c r="C16" s="23" t="str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/>
      </c>
      <c r="D16" s="20" t="str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/>
      </c>
      <c r="E16" s="21" t="str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/>
      </c>
      <c r="F16" s="20" t="str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/>
      </c>
      <c r="G16" s="21" t="str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/>
      </c>
      <c r="H16" s="22" t="str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/>
      </c>
      <c r="I16" s="23" t="str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/>
      </c>
      <c r="J16" s="22" t="str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/>
      </c>
      <c r="K16" s="23" t="str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/>
      </c>
      <c r="L16" s="22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27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3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0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hidden="1" customHeight="1" x14ac:dyDescent="0.3">
      <c r="A17" s="77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/>
      </c>
      <c r="C17" s="4" t="str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/>
      </c>
      <c r="D17" s="3" t="str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/>
      </c>
      <c r="E17" s="4" t="str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/>
      </c>
      <c r="F17" s="3" t="str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/>
      </c>
      <c r="G17" s="4" t="str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/>
      </c>
      <c r="H17" s="10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3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4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3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4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hidden="1" customHeight="1" x14ac:dyDescent="0.3">
      <c r="A18" s="74"/>
      <c r="B18" s="20" t="str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/>
      </c>
      <c r="C18" s="21" t="str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/>
      </c>
      <c r="D18" s="20" t="str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/>
      </c>
      <c r="E18" s="21" t="str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/>
      </c>
      <c r="F18" s="20" t="str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/>
      </c>
      <c r="G18" s="21" t="str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/>
      </c>
      <c r="H18" s="22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23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20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21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22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23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2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28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73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4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3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4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3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4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4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3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4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3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4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74"/>
      <c r="B20" s="20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21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8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75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76"/>
      <c r="B22" s="29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0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29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0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29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0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1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2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1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2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29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0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29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0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29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0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29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3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16"/>
  <sheetViews>
    <sheetView topLeftCell="C1" workbookViewId="0">
      <selection activeCell="C1" sqref="C1"/>
    </sheetView>
  </sheetViews>
  <sheetFormatPr defaultRowHeight="14.4" x14ac:dyDescent="0.3"/>
  <cols>
    <col min="1" max="2" width="39.5546875" hidden="1" customWidth="1"/>
    <col min="3" max="4" width="20.21875" bestFit="1" customWidth="1"/>
    <col min="5" max="5" width="11.88671875" bestFit="1" customWidth="1"/>
    <col min="6" max="6" width="14" bestFit="1" customWidth="1"/>
    <col min="7" max="7" width="14.77734375" bestFit="1" customWidth="1"/>
    <col min="8" max="11" width="12.6640625" bestFit="1" customWidth="1"/>
    <col min="12" max="12" width="28.44140625" bestFit="1" customWidth="1"/>
    <col min="13" max="13" width="30.109375" bestFit="1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7</v>
      </c>
      <c r="B1" t="s">
        <v>8</v>
      </c>
      <c r="C1" s="36" t="s">
        <v>0</v>
      </c>
      <c r="D1" s="37" t="s">
        <v>1</v>
      </c>
      <c r="E1" s="36" t="s">
        <v>6</v>
      </c>
      <c r="F1" s="36" t="s">
        <v>10</v>
      </c>
      <c r="G1" s="36" t="s">
        <v>11</v>
      </c>
      <c r="H1" s="36" t="s">
        <v>4</v>
      </c>
      <c r="I1" s="36" t="s">
        <v>5</v>
      </c>
      <c r="J1" s="36" t="s">
        <v>2</v>
      </c>
      <c r="K1" s="36" t="s">
        <v>3</v>
      </c>
      <c r="L1" s="36" t="s">
        <v>12</v>
      </c>
      <c r="M1" s="36" t="s">
        <v>13</v>
      </c>
    </row>
    <row r="2" spans="1:13" hidden="1" x14ac:dyDescent="0.3">
      <c r="A2" t="s">
        <v>66</v>
      </c>
      <c r="B2" t="s">
        <v>67</v>
      </c>
      <c r="C2" t="s">
        <v>29</v>
      </c>
      <c r="D2" s="1" t="s">
        <v>30</v>
      </c>
      <c r="E2" s="17"/>
      <c r="F2" s="35"/>
      <c r="G2" s="35"/>
      <c r="H2" s="35"/>
      <c r="I2" s="35"/>
      <c r="J2" s="35"/>
      <c r="K2" s="35"/>
      <c r="L2" s="35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5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hidden="1" x14ac:dyDescent="0.3">
      <c r="A3" t="s">
        <v>68</v>
      </c>
      <c r="B3" t="s">
        <v>69</v>
      </c>
      <c r="C3" t="s">
        <v>29</v>
      </c>
      <c r="D3" s="1" t="s">
        <v>31</v>
      </c>
      <c r="E3" s="17"/>
      <c r="F3" s="35"/>
      <c r="G3" s="35"/>
      <c r="H3" s="35"/>
      <c r="I3" s="35"/>
      <c r="J3" s="35"/>
      <c r="K3" s="35"/>
      <c r="L3" s="35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5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s="98" customFormat="1" x14ac:dyDescent="0.3">
      <c r="A4" t="s">
        <v>70</v>
      </c>
      <c r="B4" t="s">
        <v>71</v>
      </c>
      <c r="C4" s="98" t="s">
        <v>29</v>
      </c>
      <c r="D4" s="99" t="s">
        <v>32</v>
      </c>
      <c r="E4" s="100">
        <v>1</v>
      </c>
      <c r="F4" s="101">
        <v>3</v>
      </c>
      <c r="G4" s="101">
        <v>1</v>
      </c>
      <c r="H4" s="101">
        <v>10</v>
      </c>
      <c r="I4" s="101">
        <v>3</v>
      </c>
      <c r="J4" s="101">
        <v>136</v>
      </c>
      <c r="K4" s="101">
        <v>95</v>
      </c>
      <c r="L4" s="10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10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s="98" customFormat="1" x14ac:dyDescent="0.3">
      <c r="A5" t="s">
        <v>72</v>
      </c>
      <c r="B5" t="s">
        <v>73</v>
      </c>
      <c r="C5" s="98" t="s">
        <v>29</v>
      </c>
      <c r="D5" s="99" t="s">
        <v>33</v>
      </c>
      <c r="E5" s="100">
        <v>1</v>
      </c>
      <c r="F5" s="101">
        <v>2</v>
      </c>
      <c r="G5" s="101">
        <v>2</v>
      </c>
      <c r="H5" s="101">
        <v>6</v>
      </c>
      <c r="I5" s="101">
        <v>8</v>
      </c>
      <c r="J5" s="101">
        <v>122</v>
      </c>
      <c r="K5" s="101">
        <v>119</v>
      </c>
      <c r="L5" s="10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5" s="10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6" spans="1:13" s="98" customFormat="1" x14ac:dyDescent="0.3">
      <c r="A6" t="s">
        <v>74</v>
      </c>
      <c r="B6" t="s">
        <v>75</v>
      </c>
      <c r="C6" s="98" t="s">
        <v>29</v>
      </c>
      <c r="D6" s="99" t="s">
        <v>34</v>
      </c>
      <c r="E6" s="100">
        <v>1</v>
      </c>
      <c r="F6" s="101">
        <v>0</v>
      </c>
      <c r="G6" s="101">
        <v>4</v>
      </c>
      <c r="H6" s="101">
        <v>1</v>
      </c>
      <c r="I6" s="101">
        <v>12</v>
      </c>
      <c r="J6" s="101">
        <v>64</v>
      </c>
      <c r="K6" s="101">
        <v>139</v>
      </c>
      <c r="L6" s="10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6" s="10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7" spans="1:13" s="98" customFormat="1" x14ac:dyDescent="0.3">
      <c r="A7" t="s">
        <v>76</v>
      </c>
      <c r="B7" t="s">
        <v>77</v>
      </c>
      <c r="C7" s="98" t="s">
        <v>30</v>
      </c>
      <c r="D7" s="99" t="s">
        <v>31</v>
      </c>
      <c r="E7" s="100">
        <v>1</v>
      </c>
      <c r="F7" s="101">
        <v>1</v>
      </c>
      <c r="G7" s="101">
        <v>3</v>
      </c>
      <c r="H7" s="101">
        <v>3</v>
      </c>
      <c r="I7" s="101">
        <v>9</v>
      </c>
      <c r="J7" s="101">
        <v>72</v>
      </c>
      <c r="K7" s="101">
        <v>117</v>
      </c>
      <c r="L7" s="10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7" s="10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8" spans="1:13" s="98" customFormat="1" x14ac:dyDescent="0.3">
      <c r="A8" t="s">
        <v>78</v>
      </c>
      <c r="B8" t="s">
        <v>79</v>
      </c>
      <c r="C8" s="98" t="s">
        <v>30</v>
      </c>
      <c r="D8" s="99" t="s">
        <v>32</v>
      </c>
      <c r="E8" s="100">
        <v>1</v>
      </c>
      <c r="F8" s="101">
        <v>2</v>
      </c>
      <c r="G8" s="101">
        <v>2</v>
      </c>
      <c r="H8" s="101">
        <v>6</v>
      </c>
      <c r="I8" s="101">
        <v>7</v>
      </c>
      <c r="J8" s="101">
        <v>102</v>
      </c>
      <c r="K8" s="101">
        <v>152</v>
      </c>
      <c r="L8" s="10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8" s="10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9" spans="1:13" hidden="1" x14ac:dyDescent="0.3">
      <c r="A9" t="s">
        <v>80</v>
      </c>
      <c r="B9" t="s">
        <v>81</v>
      </c>
      <c r="C9" t="s">
        <v>30</v>
      </c>
      <c r="D9" s="1" t="s">
        <v>33</v>
      </c>
      <c r="E9" s="17"/>
      <c r="F9" s="35"/>
      <c r="G9" s="35"/>
      <c r="H9" s="35"/>
      <c r="I9" s="35"/>
      <c r="J9" s="35"/>
      <c r="K9" s="35"/>
      <c r="L9" s="35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9" s="35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0" spans="1:13" s="98" customFormat="1" x14ac:dyDescent="0.3">
      <c r="A10" t="s">
        <v>82</v>
      </c>
      <c r="B10" t="s">
        <v>83</v>
      </c>
      <c r="C10" s="98" t="s">
        <v>30</v>
      </c>
      <c r="D10" s="99" t="s">
        <v>34</v>
      </c>
      <c r="E10" s="100">
        <v>1</v>
      </c>
      <c r="F10" s="101">
        <v>0</v>
      </c>
      <c r="G10" s="101">
        <v>4</v>
      </c>
      <c r="H10" s="101">
        <v>0</v>
      </c>
      <c r="I10" s="101">
        <v>12</v>
      </c>
      <c r="J10" s="101">
        <v>26</v>
      </c>
      <c r="K10" s="101">
        <v>132</v>
      </c>
      <c r="L10" s="10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0" s="10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1" spans="1:13" s="98" customFormat="1" x14ac:dyDescent="0.3">
      <c r="A11" t="s">
        <v>84</v>
      </c>
      <c r="B11" t="s">
        <v>85</v>
      </c>
      <c r="C11" s="98" t="s">
        <v>31</v>
      </c>
      <c r="D11" s="99" t="s">
        <v>32</v>
      </c>
      <c r="E11" s="100">
        <v>1</v>
      </c>
      <c r="F11" s="101">
        <v>2</v>
      </c>
      <c r="G11" s="101">
        <v>2</v>
      </c>
      <c r="H11" s="101">
        <v>7</v>
      </c>
      <c r="I11" s="101">
        <v>7</v>
      </c>
      <c r="J11" s="101">
        <v>124</v>
      </c>
      <c r="K11" s="101">
        <v>112</v>
      </c>
      <c r="L11" s="10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1" s="10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2" spans="1:13" s="98" customFormat="1" x14ac:dyDescent="0.3">
      <c r="A12" t="s">
        <v>86</v>
      </c>
      <c r="B12" t="s">
        <v>87</v>
      </c>
      <c r="C12" s="98" t="s">
        <v>31</v>
      </c>
      <c r="D12" s="99" t="s">
        <v>33</v>
      </c>
      <c r="E12" s="100">
        <v>1</v>
      </c>
      <c r="F12" s="101">
        <v>2</v>
      </c>
      <c r="G12" s="101">
        <v>2</v>
      </c>
      <c r="H12" s="101">
        <v>7</v>
      </c>
      <c r="I12" s="101">
        <v>7</v>
      </c>
      <c r="J12" s="101">
        <v>127</v>
      </c>
      <c r="K12" s="101">
        <v>132</v>
      </c>
      <c r="L12" s="10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2" s="10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3" spans="1:13" hidden="1" x14ac:dyDescent="0.3">
      <c r="A13" t="s">
        <v>88</v>
      </c>
      <c r="B13" t="s">
        <v>89</v>
      </c>
      <c r="C13" t="s">
        <v>31</v>
      </c>
      <c r="D13" s="1" t="s">
        <v>34</v>
      </c>
      <c r="E13" s="17"/>
      <c r="F13" s="35"/>
      <c r="G13" s="35"/>
      <c r="H13" s="35"/>
      <c r="I13" s="35"/>
      <c r="J13" s="35"/>
      <c r="K13" s="35"/>
      <c r="L13" s="35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3" s="35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4" spans="1:13" hidden="1" x14ac:dyDescent="0.3">
      <c r="A14" t="s">
        <v>90</v>
      </c>
      <c r="B14" t="s">
        <v>91</v>
      </c>
      <c r="C14" t="s">
        <v>32</v>
      </c>
      <c r="D14" s="1" t="s">
        <v>33</v>
      </c>
      <c r="E14" s="17"/>
      <c r="F14" s="35"/>
      <c r="G14" s="35"/>
      <c r="H14" s="35"/>
      <c r="I14" s="35"/>
      <c r="J14" s="35"/>
      <c r="K14" s="35"/>
      <c r="L14" s="35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5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hidden="1" x14ac:dyDescent="0.3">
      <c r="A15" t="s">
        <v>92</v>
      </c>
      <c r="B15" t="s">
        <v>93</v>
      </c>
      <c r="C15" t="s">
        <v>32</v>
      </c>
      <c r="D15" s="1" t="s">
        <v>34</v>
      </c>
      <c r="E15" s="17"/>
      <c r="F15" s="35"/>
      <c r="G15" s="35"/>
      <c r="H15" s="35"/>
      <c r="I15" s="35"/>
      <c r="J15" s="35"/>
      <c r="K15" s="35"/>
      <c r="L15" s="35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5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s="98" customFormat="1" x14ac:dyDescent="0.3">
      <c r="A16" t="s">
        <v>94</v>
      </c>
      <c r="B16" t="s">
        <v>95</v>
      </c>
      <c r="C16" s="98" t="s">
        <v>33</v>
      </c>
      <c r="D16" s="99" t="s">
        <v>34</v>
      </c>
      <c r="E16" s="100">
        <v>1</v>
      </c>
      <c r="F16" s="101">
        <v>0</v>
      </c>
      <c r="G16" s="101">
        <v>4</v>
      </c>
      <c r="H16" s="101">
        <v>1</v>
      </c>
      <c r="I16" s="101">
        <v>12</v>
      </c>
      <c r="J16" s="101">
        <v>54</v>
      </c>
      <c r="K16" s="101">
        <v>137</v>
      </c>
      <c r="L16" s="10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10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8" sqref="A8"/>
    </sheetView>
  </sheetViews>
  <sheetFormatPr defaultRowHeight="14.4" x14ac:dyDescent="0.3"/>
  <cols>
    <col min="1" max="1" width="26.6640625" bestFit="1" customWidth="1"/>
    <col min="3" max="3" width="10" customWidth="1"/>
    <col min="6" max="6" width="0" hidden="1" customWidth="1"/>
  </cols>
  <sheetData>
    <row r="1" spans="1:6" ht="28.8" x14ac:dyDescent="0.3">
      <c r="A1" s="35" t="s">
        <v>0</v>
      </c>
      <c r="B1" s="35" t="s">
        <v>9</v>
      </c>
      <c r="C1" s="36" t="s">
        <v>28</v>
      </c>
      <c r="D1" s="36" t="s">
        <v>15</v>
      </c>
      <c r="E1" s="36" t="s">
        <v>27</v>
      </c>
      <c r="F1" s="35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4</v>
      </c>
      <c r="C2">
        <f>SUMIF('Mérkőzések | eredmények'!$C:$C,cs_1,'Mérkőzések | eredmények'!F:F)+SUMIF('Mérkőzések | eredmények'!$D:$D,cs_1,'Mérkőzések | eredmények'!G:G)</f>
        <v>5</v>
      </c>
      <c r="D2">
        <f>SUMIF('Mérkőzések | eredmények'!$C:$C,cs_1,'Mérkőzések | eredmények'!H:H)+SUMIF('Mérkőzések | eredmények'!$D:$D,cs_1,'Mérkőzések | eredmények'!I:I)</f>
        <v>17</v>
      </c>
      <c r="E2">
        <f>SUMIF('Mérkőzések | eredmények'!$C:$C,cs_1,'Mérkőzések | eredmények'!J:J)+SUMIF('Mérkőzések | eredmények'!$D:$D,cs_1,'Mérkőzések | eredmények'!K:K)</f>
        <v>322</v>
      </c>
      <c r="F2">
        <f>VALUE(Csapatok[[#This Row],[Pontok]]&amp;Csapatok[[#This Row],[Nyert Mérkőzés]]&amp;Csapatok[[#This Row],[Nyert szettek]]&amp;Csapatok[[#This Row],[Szerzett pont]])</f>
        <v>4517322</v>
      </c>
    </row>
    <row r="3" spans="1:6" x14ac:dyDescent="0.3">
      <c r="A3" t="s">
        <v>30</v>
      </c>
      <c r="B3">
        <f>SUMIF('Mérkőzések | eredmények'!C:C,cs_2,'Mérkőzések | eredmények'!L:L)+SUMIF('Mérkőzések | eredmények'!D:D,cs_2,'Mérkőzések | eredmények'!M:M)</f>
        <v>1</v>
      </c>
      <c r="C3">
        <f>SUMIF('Mérkőzések | eredmények'!$C:$C,cs_2,'Mérkőzések | eredmények'!F:F)+SUMIF('Mérkőzések | eredmények'!$D:$D,cs_2,'Mérkőzések | eredmények'!G:G)</f>
        <v>3</v>
      </c>
      <c r="D3">
        <f>SUMIF('Mérkőzések | eredmények'!$C:$C,cs_2,'Mérkőzések | eredmények'!H:H)+SUMIF('Mérkőzések | eredmények'!$D:$D,cs_2,'Mérkőzések | eredmények'!I:I)</f>
        <v>9</v>
      </c>
      <c r="E3">
        <f>SUMIF('Mérkőzések | eredmények'!$C:$C,cs_2,'Mérkőzések | eredmények'!J:J)+SUMIF('Mérkőzések | eredmények'!$D:$D,cs_2,'Mérkőzések | eredmények'!K:K)</f>
        <v>200</v>
      </c>
      <c r="F3">
        <f>VALUE(Csapatok[[#This Row],[Pontok]]&amp;Csapatok[[#This Row],[Nyert Mérkőzés]]&amp;Csapatok[[#This Row],[Nyert szettek]]&amp;Csapatok[[#This Row],[Szerzett pont]])</f>
        <v>139200</v>
      </c>
    </row>
    <row r="4" spans="1:6" x14ac:dyDescent="0.3">
      <c r="A4" t="s">
        <v>31</v>
      </c>
      <c r="B4">
        <f>SUMIF('Mérkőzések | eredmények'!C:C,cs_3,'Mérkőzések | eredmények'!L:L)+SUMIF('Mérkőzések | eredmények'!D:D,cs_3,'Mérkőzések | eredmények'!M:M)</f>
        <v>6</v>
      </c>
      <c r="C4">
        <f>SUMIF('Mérkőzések | eredmények'!$C:$C,cs_3,'Mérkőzések | eredmények'!F:F)+SUMIF('Mérkőzések | eredmények'!$D:$D,cs_3,'Mérkőzések | eredmények'!G:G)</f>
        <v>7</v>
      </c>
      <c r="D4">
        <f>SUMIF('Mérkőzések | eredmények'!$C:$C,cs_3,'Mérkőzések | eredmények'!H:H)+SUMIF('Mérkőzések | eredmények'!$D:$D,cs_3,'Mérkőzések | eredmények'!I:I)</f>
        <v>23</v>
      </c>
      <c r="E4">
        <f>SUMIF('Mérkőzések | eredmények'!$C:$C,cs_3,'Mérkőzések | eredmények'!J:J)+SUMIF('Mérkőzések | eredmények'!$D:$D,cs_3,'Mérkőzések | eredmények'!K:K)</f>
        <v>368</v>
      </c>
      <c r="F4">
        <f>VALUE(Csapatok[[#This Row],[Pontok]]&amp;Csapatok[[#This Row],[Nyert Mérkőzés]]&amp;Csapatok[[#This Row],[Nyert szettek]]&amp;Csapatok[[#This Row],[Szerzett pont]])</f>
        <v>6723368</v>
      </c>
    </row>
    <row r="5" spans="1:6" x14ac:dyDescent="0.3">
      <c r="A5" t="s">
        <v>32</v>
      </c>
      <c r="B5">
        <f>SUMIF('Mérkőzések | eredmények'!C:C,cs_4,'Mérkőzések | eredmények'!L:L)+SUMIF('Mérkőzések | eredmények'!D:D,cs_4,'Mérkőzések | eredmények'!M:M)</f>
        <v>3</v>
      </c>
      <c r="C5">
        <f>SUMIF('Mérkőzések | eredmények'!$C:$C,cs_4,'Mérkőzések | eredmények'!F:F)+SUMIF('Mérkőzések | eredmények'!$D:$D,cs_4,'Mérkőzések | eredmények'!G:G)</f>
        <v>5</v>
      </c>
      <c r="D5">
        <f>SUMIF('Mérkőzések | eredmények'!$C:$C,cs_4,'Mérkőzések | eredmények'!H:H)+SUMIF('Mérkőzések | eredmények'!$D:$D,cs_4,'Mérkőzések | eredmények'!I:I)</f>
        <v>17</v>
      </c>
      <c r="E5">
        <f>SUMIF('Mérkőzések | eredmények'!$C:$C,cs_4,'Mérkőzések | eredmények'!J:J)+SUMIF('Mérkőzések | eredmények'!$D:$D,cs_4,'Mérkőzések | eredmények'!K:K)</f>
        <v>359</v>
      </c>
      <c r="F5">
        <f>VALUE(Csapatok[[#This Row],[Pontok]]&amp;Csapatok[[#This Row],[Nyert Mérkőzés]]&amp;Csapatok[[#This Row],[Nyert szettek]]&amp;Csapatok[[#This Row],[Szerzett pont]])</f>
        <v>3517359</v>
      </c>
    </row>
    <row r="6" spans="1:6" x14ac:dyDescent="0.3">
      <c r="A6" t="s">
        <v>33</v>
      </c>
      <c r="B6">
        <f>SUMIF('Mérkőzések | eredmények'!C:C,cs_5,'Mérkőzések | eredmények'!L:L)+SUMIF('Mérkőzések | eredmények'!D:D,cs_5,'Mérkőzések | eredmények'!M:M)</f>
        <v>4</v>
      </c>
      <c r="C6">
        <f>SUMIF('Mérkőzések | eredmények'!$C:$C,cs_5,'Mérkőzések | eredmények'!F:F)+SUMIF('Mérkőzések | eredmények'!$D:$D,cs_5,'Mérkőzések | eredmények'!G:G)</f>
        <v>4</v>
      </c>
      <c r="D6">
        <f>SUMIF('Mérkőzések | eredmények'!$C:$C,cs_5,'Mérkőzések | eredmények'!H:H)+SUMIF('Mérkőzések | eredmények'!$D:$D,cs_5,'Mérkőzések | eredmények'!I:I)</f>
        <v>16</v>
      </c>
      <c r="E6">
        <f>SUMIF('Mérkőzések | eredmények'!$C:$C,cs_5,'Mérkőzések | eredmények'!J:J)+SUMIF('Mérkőzések | eredmények'!$D:$D,cs_5,'Mérkőzések | eredmények'!K:K)</f>
        <v>305</v>
      </c>
      <c r="F6">
        <f>VALUE(Csapatok[[#This Row],[Pontok]]&amp;Csapatok[[#This Row],[Nyert Mérkőzés]]&amp;Csapatok[[#This Row],[Nyert szettek]]&amp;Csapatok[[#This Row],[Szerzett pont]])</f>
        <v>4416305</v>
      </c>
    </row>
    <row r="7" spans="1:6" x14ac:dyDescent="0.3">
      <c r="A7" t="s">
        <v>34</v>
      </c>
      <c r="B7">
        <f>SUMIF('Mérkőzések | eredmények'!C:C,cs_6,'Mérkőzések | eredmények'!L:L)+SUMIF('Mérkőzések | eredmények'!D:D,cs_6,'Mérkőzések | eredmények'!M:M)</f>
        <v>9</v>
      </c>
      <c r="C7">
        <f>SUMIF('Mérkőzések | eredmények'!$C:$C,cs_6,'Mérkőzések | eredmények'!F:F)+SUMIF('Mérkőzések | eredmények'!$D:$D,cs_6,'Mérkőzések | eredmények'!G:G)</f>
        <v>12</v>
      </c>
      <c r="D7">
        <f>SUMIF('Mérkőzések | eredmények'!$C:$C,cs_6,'Mérkőzések | eredmények'!H:H)+SUMIF('Mérkőzések | eredmények'!$D:$D,cs_6,'Mérkőzések | eredmények'!I:I)</f>
        <v>36</v>
      </c>
      <c r="E7">
        <f>SUMIF('Mérkőzések | eredmények'!$C:$C,cs_6,'Mérkőzések | eredmények'!J:J)+SUMIF('Mérkőzések | eredmények'!$D:$D,cs_6,'Mérkőzések | eredmények'!K:K)</f>
        <v>408</v>
      </c>
      <c r="F7">
        <f>VALUE(Csapatok[[#This Row],[Pontok]]&amp;Csapatok[[#This Row],[Nyert Mérkőzés]]&amp;Csapatok[[#This Row],[Nyert szettek]]&amp;Csapatok[[#This Row],[Szerzett pont]])</f>
        <v>91236408</v>
      </c>
    </row>
    <row r="8" spans="1:6" x14ac:dyDescent="0.3">
      <c r="B8">
        <f>SUMIF('Mérkőzések | eredmények'!C:C,cs_7,'Mérkőzések | eredmények'!L:L)+SUMIF('Mérkőzések | eredmények'!D:D,cs_7,'Mérkőzések | eredmények'!M:M)</f>
        <v>0</v>
      </c>
      <c r="C8">
        <f>SUMIF('Mérkőzések | eredmények'!$C:$C,cs_7,'Mérkőzések | eredmények'!F:F)+SUMIF('Mérkőzések | eredmények'!$D:$D,cs_7,'Mérkőzések | eredmények'!G:G)</f>
        <v>0</v>
      </c>
      <c r="D8">
        <f>SUMIF('Mérkőzések | eredmények'!$C:$C,cs_7,'Mérkőzések | eredmények'!H:H)+SUMIF('Mérkőzések | eredmények'!$D:$D,cs_7,'Mérkőzések | eredmények'!I:I)</f>
        <v>0</v>
      </c>
      <c r="E8">
        <f>SUMIF('Mérkőzések | eredmények'!$C:$C,cs_7,'Mérkőzések | eredmények'!J:J)+SUMIF('Mérkőzések | eredmények'!$D:$D,cs_7,'Mérkőzések | eredmények'!K:K)</f>
        <v>0</v>
      </c>
      <c r="F8">
        <f>VALUE(Csapatok[[#This Row],[Pontok]]&amp;Csapatok[[#This Row],[Nyert Mérkőzés]]&amp;Csapatok[[#This Row],[Nyert szettek]]&amp;Csapatok[[#This Row],[Szerzett pont]])</f>
        <v>0</v>
      </c>
    </row>
    <row r="9" spans="1:6" x14ac:dyDescent="0.3"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0</v>
      </c>
      <c r="D9">
        <f>SUMIF('Mérkőzések | eredmények'!$C:$C,cs_8,'Mérkőzések | eredmények'!H:H)+SUMIF('Mérkőzések | eredmények'!$D:$D,cs_8,'Mérkőzések | eredmények'!I:I)</f>
        <v>0</v>
      </c>
      <c r="E9">
        <f>SUMIF('Mérkőzések | eredmények'!$C:$C,cs_8,'Mérkőzések | eredmények'!J:J)+SUMIF('Mérkőzések | eredmények'!$D:$D,cs_8,'Mérkőzések | eredmények'!K:K)</f>
        <v>0</v>
      </c>
      <c r="F9">
        <f>VALUE(Csapatok[[#This Row],[Pontok]]&amp;Csapatok[[#This Row],[Nyert Mérkőzés]]&amp;Csapatok[[#This Row],[Nyert szettek]]&amp;Csapatok[[#This Row],[Szerzett pont]])</f>
        <v>0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B1" sqref="B1"/>
    </sheetView>
  </sheetViews>
  <sheetFormatPr defaultRowHeight="14.4" x14ac:dyDescent="0.3"/>
  <cols>
    <col min="1" max="1" width="16.88671875" hidden="1" customWidth="1"/>
    <col min="2" max="2" width="31.33203125" style="62" customWidth="1"/>
    <col min="3" max="3" width="9.109375" customWidth="1"/>
    <col min="4" max="4" width="37.441406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2" t="s">
        <v>24</v>
      </c>
      <c r="R1" s="93"/>
      <c r="S1" s="93" t="s">
        <v>25</v>
      </c>
      <c r="T1" s="93"/>
      <c r="U1" s="93" t="s">
        <v>26</v>
      </c>
      <c r="V1" s="94"/>
    </row>
    <row r="2" spans="1:22" ht="18.600000000000001" thickBot="1" x14ac:dyDescent="0.35">
      <c r="A2" t="str">
        <f>IF(B2="","",B2&amp;"|"&amp;D2)</f>
        <v>FIREBALLS - OMEGA III.|PÉCSI FALLABDA SE II.</v>
      </c>
      <c r="B2" s="52" t="s">
        <v>33</v>
      </c>
      <c r="C2" s="53" t="s">
        <v>22</v>
      </c>
      <c r="D2" s="54" t="s">
        <v>31</v>
      </c>
      <c r="E2" s="89" t="s">
        <v>17</v>
      </c>
      <c r="F2" s="90"/>
      <c r="G2" s="89" t="s">
        <v>18</v>
      </c>
      <c r="H2" s="90"/>
      <c r="I2" s="91" t="s">
        <v>19</v>
      </c>
      <c r="J2" s="91"/>
      <c r="K2" s="89" t="s">
        <v>20</v>
      </c>
      <c r="L2" s="90"/>
      <c r="M2" s="91" t="s">
        <v>21</v>
      </c>
      <c r="N2" s="90"/>
      <c r="O2" s="91" t="s">
        <v>23</v>
      </c>
      <c r="P2" s="91"/>
      <c r="Q2" s="59">
        <f>IF(O3&gt;P3,1,0)+IF(O4&gt;P4,1,0)+IF(O5&gt;P5,1,0)+IF(O6&gt;P6,1,0)</f>
        <v>2</v>
      </c>
      <c r="R2" s="60">
        <f>IF(O3&lt;P3,1,0)+IF(O4&lt;P4,1,0)+IF(O5&lt;P5,1,0)+IF(O6&lt;P6,1,0)</f>
        <v>2</v>
      </c>
      <c r="S2" s="60">
        <f>SUM(O3:O6)</f>
        <v>7</v>
      </c>
      <c r="T2" s="60">
        <f>SUM(P3:P6)</f>
        <v>7</v>
      </c>
      <c r="U2" s="60">
        <f>SUM(E3:E6,G3:G6,I3:I6,K3:K6,M3:M6)</f>
        <v>132</v>
      </c>
      <c r="V2" s="61">
        <f>SUM(F3:F6,H3:H6,J3:J6,L3:L6,N3:N6)</f>
        <v>127</v>
      </c>
    </row>
    <row r="3" spans="1:22" ht="18" customHeight="1" x14ac:dyDescent="0.35">
      <c r="B3" s="63" t="s">
        <v>35</v>
      </c>
      <c r="C3" s="40">
        <v>4</v>
      </c>
      <c r="D3" s="56" t="s">
        <v>36</v>
      </c>
      <c r="E3" s="49">
        <v>8</v>
      </c>
      <c r="F3" s="44">
        <v>11</v>
      </c>
      <c r="G3" s="49">
        <v>11</v>
      </c>
      <c r="H3" s="44">
        <v>6</v>
      </c>
      <c r="I3" s="43">
        <v>4</v>
      </c>
      <c r="J3" s="44">
        <v>11</v>
      </c>
      <c r="K3" s="49">
        <v>8</v>
      </c>
      <c r="L3" s="44">
        <v>11</v>
      </c>
      <c r="M3" s="43"/>
      <c r="N3" s="44"/>
      <c r="O3" s="43">
        <f>IF(E3&gt;F3,1,0)+IF(G3&gt;H3,1,0)+IF(I3&gt;J3,1,0)+IF(K3&gt;L3,1,0)+IF(M3&gt;N3,1,0)</f>
        <v>1</v>
      </c>
      <c r="P3" s="44">
        <f>IF(E3&lt;F3,1,0)+IF(G3&lt;H3,1,0)+IF(I3&lt;J3,1,0)+IF(K3&lt;L3,1,0)+IF(M3&lt;N3,1,0)</f>
        <v>3</v>
      </c>
    </row>
    <row r="4" spans="1:22" ht="18" customHeight="1" x14ac:dyDescent="0.35">
      <c r="B4" s="64" t="s">
        <v>37</v>
      </c>
      <c r="C4" s="41">
        <v>3</v>
      </c>
      <c r="D4" s="38" t="s">
        <v>38</v>
      </c>
      <c r="E4" s="50">
        <v>4</v>
      </c>
      <c r="F4" s="46">
        <v>11</v>
      </c>
      <c r="G4" s="50">
        <v>9</v>
      </c>
      <c r="H4" s="46">
        <v>11</v>
      </c>
      <c r="I4" s="45">
        <v>9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" customHeight="1" x14ac:dyDescent="0.35">
      <c r="B5" s="64" t="s">
        <v>39</v>
      </c>
      <c r="C5" s="41">
        <v>1</v>
      </c>
      <c r="D5" s="38" t="s">
        <v>40</v>
      </c>
      <c r="E5" s="50">
        <v>11</v>
      </c>
      <c r="F5" s="46">
        <v>4</v>
      </c>
      <c r="G5" s="50">
        <v>11</v>
      </c>
      <c r="H5" s="46">
        <v>9</v>
      </c>
      <c r="I5" s="45">
        <v>11</v>
      </c>
      <c r="J5" s="46">
        <v>4</v>
      </c>
      <c r="K5" s="50"/>
      <c r="L5" s="46"/>
      <c r="M5" s="45"/>
      <c r="N5" s="46"/>
      <c r="O5" s="45">
        <f t="shared" si="0"/>
        <v>3</v>
      </c>
      <c r="P5" s="46">
        <f t="shared" si="1"/>
        <v>0</v>
      </c>
    </row>
    <row r="6" spans="1:22" ht="18" customHeight="1" thickBot="1" x14ac:dyDescent="0.4">
      <c r="B6" s="65" t="s">
        <v>41</v>
      </c>
      <c r="C6" s="42">
        <v>2</v>
      </c>
      <c r="D6" s="39" t="s">
        <v>42</v>
      </c>
      <c r="E6" s="51">
        <v>11</v>
      </c>
      <c r="F6" s="48">
        <v>5</v>
      </c>
      <c r="G6" s="51">
        <v>11</v>
      </c>
      <c r="H6" s="48">
        <v>9</v>
      </c>
      <c r="I6" s="47">
        <v>9</v>
      </c>
      <c r="J6" s="48">
        <v>11</v>
      </c>
      <c r="K6" s="51">
        <v>15</v>
      </c>
      <c r="L6" s="48">
        <v>13</v>
      </c>
      <c r="M6" s="47"/>
      <c r="N6" s="48"/>
      <c r="O6" s="47">
        <f t="shared" si="0"/>
        <v>3</v>
      </c>
      <c r="P6" s="48">
        <f t="shared" si="1"/>
        <v>1</v>
      </c>
    </row>
    <row r="8" spans="1:22" ht="15" thickBot="1" x14ac:dyDescent="0.35"/>
    <row r="9" spans="1:22" ht="15" thickBot="1" x14ac:dyDescent="0.35">
      <c r="Q9" s="92" t="s">
        <v>24</v>
      </c>
      <c r="R9" s="93"/>
      <c r="S9" s="93" t="s">
        <v>25</v>
      </c>
      <c r="T9" s="93"/>
      <c r="U9" s="93" t="s">
        <v>26</v>
      </c>
      <c r="V9" s="94"/>
    </row>
    <row r="10" spans="1:22" ht="18.600000000000001" thickBot="1" x14ac:dyDescent="0.35">
      <c r="A10" t="str">
        <f>IF(B10="","",B10&amp;"|"&amp;D10)</f>
        <v>GOAT|FIREBALLS - OMEGA III.</v>
      </c>
      <c r="B10" s="52" t="s">
        <v>34</v>
      </c>
      <c r="C10" s="53" t="s">
        <v>22</v>
      </c>
      <c r="D10" s="54" t="s">
        <v>33</v>
      </c>
      <c r="E10" s="89" t="s">
        <v>17</v>
      </c>
      <c r="F10" s="90"/>
      <c r="G10" s="89" t="s">
        <v>18</v>
      </c>
      <c r="H10" s="90"/>
      <c r="I10" s="91" t="s">
        <v>19</v>
      </c>
      <c r="J10" s="91"/>
      <c r="K10" s="89" t="s">
        <v>20</v>
      </c>
      <c r="L10" s="90"/>
      <c r="M10" s="91" t="s">
        <v>21</v>
      </c>
      <c r="N10" s="90"/>
      <c r="O10" s="91" t="s">
        <v>23</v>
      </c>
      <c r="P10" s="91"/>
      <c r="Q10" s="59">
        <f>IF(O11&gt;P11,1,0)+IF(O12&gt;P12,1,0)+IF(O13&gt;P13,1,0)+IF(O14&gt;P14,1,0)</f>
        <v>4</v>
      </c>
      <c r="R10" s="60">
        <f>IF(O11&lt;P11,1,0)+IF(O12&lt;P12,1,0)+IF(O13&lt;P13,1,0)+IF(O14&lt;P14,1,0)</f>
        <v>0</v>
      </c>
      <c r="S10" s="60">
        <f>SUM(O11:O14)</f>
        <v>12</v>
      </c>
      <c r="T10" s="60">
        <f>SUM(P11:P14)</f>
        <v>1</v>
      </c>
      <c r="U10" s="60">
        <f>SUM(E11:E14,G11:G14,I11:I14,K11:K14,M11:M14)</f>
        <v>137</v>
      </c>
      <c r="V10" s="61">
        <f>SUM(F11:F14,H11:H14,J11:J14,L11:L14,N11:N14)</f>
        <v>54</v>
      </c>
    </row>
    <row r="11" spans="1:22" ht="18" x14ac:dyDescent="0.35">
      <c r="B11" s="63" t="s">
        <v>43</v>
      </c>
      <c r="C11" s="40">
        <v>4</v>
      </c>
      <c r="D11" s="56" t="s">
        <v>35</v>
      </c>
      <c r="E11" s="49">
        <v>11</v>
      </c>
      <c r="F11" s="44">
        <v>0</v>
      </c>
      <c r="G11" s="49">
        <v>11</v>
      </c>
      <c r="H11" s="44">
        <v>8</v>
      </c>
      <c r="I11" s="43">
        <v>5</v>
      </c>
      <c r="J11" s="44">
        <v>11</v>
      </c>
      <c r="K11" s="49">
        <v>11</v>
      </c>
      <c r="L11" s="44">
        <v>2</v>
      </c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1</v>
      </c>
    </row>
    <row r="12" spans="1:22" ht="18" x14ac:dyDescent="0.35">
      <c r="B12" s="64" t="s">
        <v>44</v>
      </c>
      <c r="C12" s="41">
        <v>3</v>
      </c>
      <c r="D12" s="38" t="s">
        <v>45</v>
      </c>
      <c r="E12" s="50">
        <v>11</v>
      </c>
      <c r="F12" s="46">
        <v>6</v>
      </c>
      <c r="G12" s="50">
        <v>11</v>
      </c>
      <c r="H12" s="46">
        <v>6</v>
      </c>
      <c r="I12" s="45">
        <v>11</v>
      </c>
      <c r="J12" s="46">
        <v>3</v>
      </c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3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64" t="s">
        <v>46</v>
      </c>
      <c r="C13" s="41">
        <v>1</v>
      </c>
      <c r="D13" s="38" t="s">
        <v>39</v>
      </c>
      <c r="E13" s="50">
        <v>11</v>
      </c>
      <c r="F13" s="46">
        <v>1</v>
      </c>
      <c r="G13" s="50">
        <v>11</v>
      </c>
      <c r="H13" s="46">
        <v>1</v>
      </c>
      <c r="I13" s="45">
        <v>11</v>
      </c>
      <c r="J13" s="46">
        <v>3</v>
      </c>
      <c r="K13" s="50"/>
      <c r="L13" s="46"/>
      <c r="M13" s="45"/>
      <c r="N13" s="46"/>
      <c r="O13" s="45">
        <f t="shared" si="2"/>
        <v>3</v>
      </c>
      <c r="P13" s="46">
        <f t="shared" si="3"/>
        <v>0</v>
      </c>
    </row>
    <row r="14" spans="1:22" ht="18.600000000000001" thickBot="1" x14ac:dyDescent="0.4">
      <c r="B14" s="65" t="s">
        <v>47</v>
      </c>
      <c r="C14" s="42">
        <v>2</v>
      </c>
      <c r="D14" s="39" t="s">
        <v>48</v>
      </c>
      <c r="E14" s="51">
        <v>11</v>
      </c>
      <c r="F14" s="48">
        <v>2</v>
      </c>
      <c r="G14" s="51">
        <v>11</v>
      </c>
      <c r="H14" s="48">
        <v>2</v>
      </c>
      <c r="I14" s="47">
        <v>11</v>
      </c>
      <c r="J14" s="48">
        <v>9</v>
      </c>
      <c r="K14" s="51"/>
      <c r="L14" s="48"/>
      <c r="M14" s="47"/>
      <c r="N14" s="48"/>
      <c r="O14" s="47">
        <f t="shared" si="2"/>
        <v>3</v>
      </c>
      <c r="P14" s="48">
        <f t="shared" si="3"/>
        <v>0</v>
      </c>
    </row>
    <row r="16" spans="1:22" ht="15" thickBot="1" x14ac:dyDescent="0.35"/>
    <row r="17" spans="1:22" ht="15" thickBot="1" x14ac:dyDescent="0.35">
      <c r="Q17" s="92" t="s">
        <v>24</v>
      </c>
      <c r="R17" s="93"/>
      <c r="S17" s="93" t="s">
        <v>25</v>
      </c>
      <c r="T17" s="93"/>
      <c r="U17" s="93" t="s">
        <v>26</v>
      </c>
      <c r="V17" s="94"/>
    </row>
    <row r="18" spans="1:22" ht="18.600000000000001" thickBot="1" x14ac:dyDescent="0.35">
      <c r="A18" t="str">
        <f>IF(B18="","",B18&amp;"|"&amp;D18)</f>
        <v>FIREBALLS - OMEGA I.|FIREBALLS - OMEGA III.</v>
      </c>
      <c r="B18" s="52" t="s">
        <v>29</v>
      </c>
      <c r="C18" s="53" t="s">
        <v>22</v>
      </c>
      <c r="D18" s="54" t="s">
        <v>33</v>
      </c>
      <c r="E18" s="89" t="s">
        <v>17</v>
      </c>
      <c r="F18" s="90"/>
      <c r="G18" s="89" t="s">
        <v>18</v>
      </c>
      <c r="H18" s="90"/>
      <c r="I18" s="91" t="s">
        <v>19</v>
      </c>
      <c r="J18" s="91"/>
      <c r="K18" s="89" t="s">
        <v>20</v>
      </c>
      <c r="L18" s="90"/>
      <c r="M18" s="91" t="s">
        <v>21</v>
      </c>
      <c r="N18" s="90"/>
      <c r="O18" s="91" t="s">
        <v>23</v>
      </c>
      <c r="P18" s="91"/>
      <c r="Q18" s="59">
        <f>IF(O19&gt;P19,1,0)+IF(O20&gt;P20,1,0)+IF(O21&gt;P21,1,0)+IF(O22&gt;P22,1,0)</f>
        <v>2</v>
      </c>
      <c r="R18" s="60">
        <f>IF(O19&lt;P19,1,0)+IF(O20&lt;P20,1,0)+IF(O21&lt;P21,1,0)+IF(O22&lt;P22,1,0)</f>
        <v>2</v>
      </c>
      <c r="S18" s="60">
        <f>SUM(O19:O22)</f>
        <v>6</v>
      </c>
      <c r="T18" s="60">
        <f>SUM(P19:P22)</f>
        <v>8</v>
      </c>
      <c r="U18" s="60">
        <f>SUM(E19:E22,G19:G22,I19:I22,K19:K22,M19:M22)</f>
        <v>122</v>
      </c>
      <c r="V18" s="61">
        <f>SUM(F19:F22,H19:H22,J19:J22,L19:L22,N19:N22)</f>
        <v>119</v>
      </c>
    </row>
    <row r="19" spans="1:22" ht="18" x14ac:dyDescent="0.35">
      <c r="B19" s="63" t="s">
        <v>49</v>
      </c>
      <c r="C19" s="40">
        <v>4</v>
      </c>
      <c r="D19" s="56" t="s">
        <v>45</v>
      </c>
      <c r="E19" s="49">
        <v>9</v>
      </c>
      <c r="F19" s="44">
        <v>11</v>
      </c>
      <c r="G19" s="49">
        <v>9</v>
      </c>
      <c r="H19" s="44">
        <v>11</v>
      </c>
      <c r="I19" s="43">
        <v>5</v>
      </c>
      <c r="J19" s="44">
        <v>11</v>
      </c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3</v>
      </c>
    </row>
    <row r="20" spans="1:22" ht="18" x14ac:dyDescent="0.35">
      <c r="B20" s="64" t="s">
        <v>50</v>
      </c>
      <c r="C20" s="41">
        <v>3</v>
      </c>
      <c r="D20" s="38" t="s">
        <v>48</v>
      </c>
      <c r="E20" s="50">
        <v>6</v>
      </c>
      <c r="F20" s="46">
        <v>11</v>
      </c>
      <c r="G20" s="50">
        <v>11</v>
      </c>
      <c r="H20" s="46">
        <v>13</v>
      </c>
      <c r="I20" s="45">
        <v>8</v>
      </c>
      <c r="J20" s="46">
        <v>11</v>
      </c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3</v>
      </c>
    </row>
    <row r="21" spans="1:22" ht="18" x14ac:dyDescent="0.35">
      <c r="B21" s="64" t="s">
        <v>51</v>
      </c>
      <c r="C21" s="41">
        <v>1</v>
      </c>
      <c r="D21" s="38" t="s">
        <v>39</v>
      </c>
      <c r="E21" s="50">
        <v>11</v>
      </c>
      <c r="F21" s="46">
        <v>4</v>
      </c>
      <c r="G21" s="50">
        <v>11</v>
      </c>
      <c r="H21" s="46">
        <v>5</v>
      </c>
      <c r="I21" s="45">
        <v>3</v>
      </c>
      <c r="J21" s="46">
        <v>11</v>
      </c>
      <c r="K21" s="50">
        <v>5</v>
      </c>
      <c r="L21" s="46">
        <v>11</v>
      </c>
      <c r="M21" s="45">
        <v>11</v>
      </c>
      <c r="N21" s="46">
        <v>6</v>
      </c>
      <c r="O21" s="45">
        <f t="shared" si="4"/>
        <v>3</v>
      </c>
      <c r="P21" s="46">
        <f t="shared" si="5"/>
        <v>2</v>
      </c>
    </row>
    <row r="22" spans="1:22" ht="18.600000000000001" thickBot="1" x14ac:dyDescent="0.4">
      <c r="B22" s="65" t="s">
        <v>52</v>
      </c>
      <c r="C22" s="42">
        <v>2</v>
      </c>
      <c r="D22" s="39" t="s">
        <v>41</v>
      </c>
      <c r="E22" s="51">
        <v>11</v>
      </c>
      <c r="F22" s="48">
        <v>4</v>
      </c>
      <c r="G22" s="51">
        <v>11</v>
      </c>
      <c r="H22" s="48">
        <v>3</v>
      </c>
      <c r="I22" s="47">
        <v>11</v>
      </c>
      <c r="J22" s="48">
        <v>7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2" t="s">
        <v>24</v>
      </c>
      <c r="R25" s="93"/>
      <c r="S25" s="93" t="s">
        <v>25</v>
      </c>
      <c r="T25" s="93"/>
      <c r="U25" s="93" t="s">
        <v>26</v>
      </c>
      <c r="V25" s="94"/>
    </row>
    <row r="26" spans="1:22" ht="18.600000000000001" thickBot="1" x14ac:dyDescent="0.35">
      <c r="A26" t="str">
        <f>IF(B26="","",B26&amp;"|"&amp;D26)</f>
        <v>FIREBALLS - OMEGA I.|GOAT</v>
      </c>
      <c r="B26" s="52" t="s">
        <v>29</v>
      </c>
      <c r="C26" s="53" t="s">
        <v>22</v>
      </c>
      <c r="D26" s="54" t="s">
        <v>34</v>
      </c>
      <c r="E26" s="89" t="s">
        <v>17</v>
      </c>
      <c r="F26" s="90"/>
      <c r="G26" s="89" t="s">
        <v>18</v>
      </c>
      <c r="H26" s="90"/>
      <c r="I26" s="91" t="s">
        <v>19</v>
      </c>
      <c r="J26" s="91"/>
      <c r="K26" s="89" t="s">
        <v>20</v>
      </c>
      <c r="L26" s="90"/>
      <c r="M26" s="91" t="s">
        <v>21</v>
      </c>
      <c r="N26" s="90"/>
      <c r="O26" s="91" t="s">
        <v>23</v>
      </c>
      <c r="P26" s="91"/>
      <c r="Q26" s="59">
        <f>IF(O27&gt;P27,1,0)+IF(O28&gt;P28,1,0)+IF(O29&gt;P29,1,0)+IF(O30&gt;P30,1,0)</f>
        <v>0</v>
      </c>
      <c r="R26" s="60">
        <f>IF(O27&lt;P27,1,0)+IF(O28&lt;P28,1,0)+IF(O29&lt;P29,1,0)+IF(O30&lt;P30,1,0)</f>
        <v>4</v>
      </c>
      <c r="S26" s="60">
        <f>SUM(O27:O30)</f>
        <v>1</v>
      </c>
      <c r="T26" s="60">
        <f>SUM(P27:P30)</f>
        <v>12</v>
      </c>
      <c r="U26" s="60">
        <f>SUM(E27:E30,G27:G30,I27:I30,K27:K30,M27:M30)</f>
        <v>64</v>
      </c>
      <c r="V26" s="61">
        <f>SUM(F27:F30,H27:H30,J27:J30,L27:L30,N27:N30)</f>
        <v>139</v>
      </c>
    </row>
    <row r="27" spans="1:22" ht="18" x14ac:dyDescent="0.35">
      <c r="B27" s="63" t="s">
        <v>49</v>
      </c>
      <c r="C27" s="40">
        <v>4</v>
      </c>
      <c r="D27" s="56" t="s">
        <v>43</v>
      </c>
      <c r="E27" s="49">
        <v>3</v>
      </c>
      <c r="F27" s="44">
        <v>11</v>
      </c>
      <c r="G27" s="49">
        <v>11</v>
      </c>
      <c r="H27" s="44">
        <v>7</v>
      </c>
      <c r="I27" s="43">
        <v>8</v>
      </c>
      <c r="J27" s="44">
        <v>11</v>
      </c>
      <c r="K27" s="49">
        <v>7</v>
      </c>
      <c r="L27" s="44">
        <v>11</v>
      </c>
      <c r="M27" s="43"/>
      <c r="N27" s="44"/>
      <c r="O27" s="43">
        <f>IF(E27&gt;F27,1,0)+IF(G27&gt;H27,1,0)+IF(I27&gt;J27,1,0)+IF(K27&gt;L27,1,0)+IF(M27&gt;N27,1,0)</f>
        <v>1</v>
      </c>
      <c r="P27" s="44">
        <f>IF(E27&lt;F27,1,0)+IF(G27&lt;H27,1,0)+IF(I27&lt;J27,1,0)+IF(K27&lt;L27,1,0)+IF(M27&lt;N27,1,0)</f>
        <v>3</v>
      </c>
    </row>
    <row r="28" spans="1:22" ht="18" x14ac:dyDescent="0.35">
      <c r="B28" s="64" t="s">
        <v>53</v>
      </c>
      <c r="C28" s="41">
        <v>3</v>
      </c>
      <c r="D28" s="38" t="s">
        <v>44</v>
      </c>
      <c r="E28" s="50">
        <v>4</v>
      </c>
      <c r="F28" s="46">
        <v>11</v>
      </c>
      <c r="G28" s="50">
        <v>2</v>
      </c>
      <c r="H28" s="46">
        <v>11</v>
      </c>
      <c r="I28" s="45">
        <v>2</v>
      </c>
      <c r="J28" s="46">
        <v>11</v>
      </c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3</v>
      </c>
    </row>
    <row r="29" spans="1:22" ht="18" x14ac:dyDescent="0.35">
      <c r="B29" s="64" t="s">
        <v>51</v>
      </c>
      <c r="C29" s="41">
        <v>1</v>
      </c>
      <c r="D29" s="38" t="s">
        <v>46</v>
      </c>
      <c r="E29" s="50">
        <v>3</v>
      </c>
      <c r="F29" s="46">
        <v>11</v>
      </c>
      <c r="G29" s="50">
        <v>1</v>
      </c>
      <c r="H29" s="46">
        <v>11</v>
      </c>
      <c r="I29" s="45">
        <v>3</v>
      </c>
      <c r="J29" s="46">
        <v>11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8.600000000000001" thickBot="1" x14ac:dyDescent="0.4">
      <c r="B30" s="65" t="s">
        <v>52</v>
      </c>
      <c r="C30" s="42">
        <v>2</v>
      </c>
      <c r="D30" s="39" t="s">
        <v>47</v>
      </c>
      <c r="E30" s="51">
        <v>9</v>
      </c>
      <c r="F30" s="48">
        <v>11</v>
      </c>
      <c r="G30" s="51">
        <v>6</v>
      </c>
      <c r="H30" s="48">
        <v>11</v>
      </c>
      <c r="I30" s="47">
        <v>5</v>
      </c>
      <c r="J30" s="48">
        <v>11</v>
      </c>
      <c r="K30" s="51"/>
      <c r="L30" s="48"/>
      <c r="M30" s="47"/>
      <c r="N30" s="48"/>
      <c r="O30" s="47">
        <f t="shared" si="6"/>
        <v>0</v>
      </c>
      <c r="P30" s="48">
        <f t="shared" si="7"/>
        <v>3</v>
      </c>
    </row>
    <row r="32" spans="1:22" ht="15" thickBot="1" x14ac:dyDescent="0.35"/>
    <row r="33" spans="1:22" ht="15" thickBot="1" x14ac:dyDescent="0.35">
      <c r="Q33" s="92" t="s">
        <v>24</v>
      </c>
      <c r="R33" s="93"/>
      <c r="S33" s="93" t="s">
        <v>25</v>
      </c>
      <c r="T33" s="93"/>
      <c r="U33" s="93" t="s">
        <v>26</v>
      </c>
      <c r="V33" s="94"/>
    </row>
    <row r="34" spans="1:22" ht="18.600000000000001" thickBot="1" x14ac:dyDescent="0.35">
      <c r="A34" t="str">
        <f>IF(B34="","",B34&amp;"|"&amp;D34)</f>
        <v>PÉCSI FALLABDA SE II.|SFE</v>
      </c>
      <c r="B34" s="52" t="s">
        <v>31</v>
      </c>
      <c r="C34" s="53" t="s">
        <v>22</v>
      </c>
      <c r="D34" s="54" t="s">
        <v>32</v>
      </c>
      <c r="E34" s="89" t="s">
        <v>17</v>
      </c>
      <c r="F34" s="90"/>
      <c r="G34" s="89" t="s">
        <v>18</v>
      </c>
      <c r="H34" s="90"/>
      <c r="I34" s="91" t="s">
        <v>19</v>
      </c>
      <c r="J34" s="91"/>
      <c r="K34" s="89" t="s">
        <v>20</v>
      </c>
      <c r="L34" s="90"/>
      <c r="M34" s="91" t="s">
        <v>21</v>
      </c>
      <c r="N34" s="90"/>
      <c r="O34" s="91" t="s">
        <v>23</v>
      </c>
      <c r="P34" s="91"/>
      <c r="Q34" s="59">
        <f>IF(O35&gt;P35,1,0)+IF(O36&gt;P36,1,0)+IF(O37&gt;P37,1,0)+IF(O38&gt;P38,1,0)</f>
        <v>2</v>
      </c>
      <c r="R34" s="60">
        <f>IF(O35&lt;P35,1,0)+IF(O36&lt;P36,1,0)+IF(O37&lt;P37,1,0)+IF(O38&lt;P38,1,0)</f>
        <v>2</v>
      </c>
      <c r="S34" s="60">
        <f>SUM(O35:O38)</f>
        <v>7</v>
      </c>
      <c r="T34" s="60">
        <f>SUM(P35:P38)</f>
        <v>7</v>
      </c>
      <c r="U34" s="60">
        <f>SUM(E35:E38,G35:G38,I35:I38,K35:K38,M35:M38)</f>
        <v>124</v>
      </c>
      <c r="V34" s="61">
        <f>SUM(F35:F38,H35:H38,J35:J38,L35:L38,N35:N38)</f>
        <v>112</v>
      </c>
    </row>
    <row r="35" spans="1:22" ht="18" x14ac:dyDescent="0.35">
      <c r="B35" s="63" t="s">
        <v>36</v>
      </c>
      <c r="C35" s="40">
        <v>4</v>
      </c>
      <c r="D35" s="56" t="s">
        <v>54</v>
      </c>
      <c r="E35" s="49">
        <v>11</v>
      </c>
      <c r="F35" s="44">
        <v>2</v>
      </c>
      <c r="G35" s="49">
        <v>11</v>
      </c>
      <c r="H35" s="44">
        <v>2</v>
      </c>
      <c r="I35" s="43">
        <v>11</v>
      </c>
      <c r="J35" s="44">
        <v>2</v>
      </c>
      <c r="K35" s="49"/>
      <c r="L35" s="44"/>
      <c r="M35" s="43"/>
      <c r="N35" s="44"/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0</v>
      </c>
    </row>
    <row r="36" spans="1:22" ht="18" x14ac:dyDescent="0.35">
      <c r="B36" s="64" t="s">
        <v>38</v>
      </c>
      <c r="C36" s="41">
        <v>3</v>
      </c>
      <c r="D36" s="38" t="s">
        <v>55</v>
      </c>
      <c r="E36" s="50">
        <v>11</v>
      </c>
      <c r="F36" s="46">
        <v>6</v>
      </c>
      <c r="G36" s="50">
        <v>7</v>
      </c>
      <c r="H36" s="46">
        <v>11</v>
      </c>
      <c r="I36" s="45">
        <v>10</v>
      </c>
      <c r="J36" s="46">
        <v>12</v>
      </c>
      <c r="K36" s="50">
        <v>9</v>
      </c>
      <c r="L36" s="46">
        <v>11</v>
      </c>
      <c r="M36" s="45"/>
      <c r="N36" s="46"/>
      <c r="O36" s="45">
        <f t="shared" ref="O36:O38" si="8">IF(E36&gt;F36,1,0)+IF(G36&gt;H36,1,0)+IF(I36&gt;J36,1,0)+IF(K36&gt;L36,1,0)+IF(M36&gt;N36,1,0)</f>
        <v>1</v>
      </c>
      <c r="P36" s="46">
        <f t="shared" ref="P36:P38" si="9">IF(E36&lt;F36,1,0)+IF(G36&lt;H36,1,0)+IF(I36&lt;J36,1,0)+IF(K36&lt;L36,1,0)+IF(M36&lt;N36,1,0)</f>
        <v>3</v>
      </c>
    </row>
    <row r="37" spans="1:22" ht="18" x14ac:dyDescent="0.35">
      <c r="B37" s="64" t="s">
        <v>56</v>
      </c>
      <c r="C37" s="41">
        <v>1</v>
      </c>
      <c r="D37" s="38" t="s">
        <v>57</v>
      </c>
      <c r="E37" s="50">
        <v>5</v>
      </c>
      <c r="F37" s="46">
        <v>11</v>
      </c>
      <c r="G37" s="50">
        <v>7</v>
      </c>
      <c r="H37" s="46">
        <v>11</v>
      </c>
      <c r="I37" s="45">
        <v>0</v>
      </c>
      <c r="J37" s="46">
        <v>11</v>
      </c>
      <c r="K37" s="50"/>
      <c r="L37" s="46"/>
      <c r="M37" s="45"/>
      <c r="N37" s="46"/>
      <c r="O37" s="45">
        <f t="shared" si="8"/>
        <v>0</v>
      </c>
      <c r="P37" s="46">
        <f t="shared" si="9"/>
        <v>3</v>
      </c>
    </row>
    <row r="38" spans="1:22" ht="18.600000000000001" thickBot="1" x14ac:dyDescent="0.4">
      <c r="B38" s="65" t="s">
        <v>58</v>
      </c>
      <c r="C38" s="42">
        <v>2</v>
      </c>
      <c r="D38" s="39" t="s">
        <v>59</v>
      </c>
      <c r="E38" s="51">
        <v>9</v>
      </c>
      <c r="F38" s="48">
        <v>11</v>
      </c>
      <c r="G38" s="51">
        <v>11</v>
      </c>
      <c r="H38" s="48">
        <v>4</v>
      </c>
      <c r="I38" s="47">
        <v>11</v>
      </c>
      <c r="J38" s="48">
        <v>9</v>
      </c>
      <c r="K38" s="51">
        <v>11</v>
      </c>
      <c r="L38" s="48">
        <v>9</v>
      </c>
      <c r="M38" s="47"/>
      <c r="N38" s="48"/>
      <c r="O38" s="47">
        <f t="shared" si="8"/>
        <v>3</v>
      </c>
      <c r="P38" s="48">
        <f t="shared" si="9"/>
        <v>1</v>
      </c>
    </row>
    <row r="40" spans="1:22" ht="15" thickBot="1" x14ac:dyDescent="0.35"/>
    <row r="41" spans="1:22" ht="15" thickBot="1" x14ac:dyDescent="0.35">
      <c r="Q41" s="92" t="s">
        <v>24</v>
      </c>
      <c r="R41" s="93"/>
      <c r="S41" s="93" t="s">
        <v>25</v>
      </c>
      <c r="T41" s="93"/>
      <c r="U41" s="93" t="s">
        <v>26</v>
      </c>
      <c r="V41" s="94"/>
    </row>
    <row r="42" spans="1:22" ht="18.600000000000001" thickBot="1" x14ac:dyDescent="0.35">
      <c r="A42" t="str">
        <f>IF(B42="","",B42&amp;"|"&amp;D42)</f>
        <v>COLOSSEUM II.|SFE</v>
      </c>
      <c r="B42" s="52" t="s">
        <v>30</v>
      </c>
      <c r="C42" s="53" t="s">
        <v>22</v>
      </c>
      <c r="D42" s="54" t="s">
        <v>32</v>
      </c>
      <c r="E42" s="89" t="s">
        <v>17</v>
      </c>
      <c r="F42" s="90"/>
      <c r="G42" s="89" t="s">
        <v>18</v>
      </c>
      <c r="H42" s="90"/>
      <c r="I42" s="91" t="s">
        <v>19</v>
      </c>
      <c r="J42" s="91"/>
      <c r="K42" s="89" t="s">
        <v>20</v>
      </c>
      <c r="L42" s="90"/>
      <c r="M42" s="91" t="s">
        <v>21</v>
      </c>
      <c r="N42" s="90"/>
      <c r="O42" s="91" t="s">
        <v>23</v>
      </c>
      <c r="P42" s="91"/>
      <c r="Q42" s="59">
        <f>IF(O43&gt;P43,1,0)+IF(O44&gt;P44,1,0)+IF(O45&gt;P45,1,0)+IF(O46&gt;P46,1,0)</f>
        <v>2</v>
      </c>
      <c r="R42" s="60">
        <f>IF(O43&lt;P43,1,0)+IF(O44&lt;P44,1,0)+IF(O45&lt;P45,1,0)+IF(O46&lt;P46,1,0)</f>
        <v>2</v>
      </c>
      <c r="S42" s="60">
        <f>SUM(O43:O46)</f>
        <v>6</v>
      </c>
      <c r="T42" s="60">
        <f>SUM(P43:P46)</f>
        <v>7</v>
      </c>
      <c r="U42" s="60">
        <f>SUM(E43:E46,G43:G46,I43:I46,K43:K46,M43:M46)</f>
        <v>102</v>
      </c>
      <c r="V42" s="61">
        <f>SUM(F43:F46,H43:H46,J43:J46,L43:L46,N43:N46)</f>
        <v>152</v>
      </c>
    </row>
    <row r="43" spans="1:22" ht="18" x14ac:dyDescent="0.35">
      <c r="B43" s="63" t="s">
        <v>60</v>
      </c>
      <c r="C43" s="40">
        <v>4</v>
      </c>
      <c r="D43" s="56" t="s">
        <v>61</v>
      </c>
      <c r="E43" s="49">
        <v>11</v>
      </c>
      <c r="F43" s="44">
        <v>5</v>
      </c>
      <c r="G43" s="49">
        <v>11</v>
      </c>
      <c r="H43" s="44">
        <v>4</v>
      </c>
      <c r="I43" s="43">
        <v>11</v>
      </c>
      <c r="J43" s="44">
        <v>9</v>
      </c>
      <c r="K43" s="49"/>
      <c r="L43" s="44"/>
      <c r="M43" s="43"/>
      <c r="N43" s="44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0</v>
      </c>
    </row>
    <row r="44" spans="1:22" ht="18" x14ac:dyDescent="0.35">
      <c r="B44" s="64" t="s">
        <v>62</v>
      </c>
      <c r="C44" s="41">
        <v>3</v>
      </c>
      <c r="D44" s="38" t="s">
        <v>63</v>
      </c>
      <c r="E44" s="50">
        <v>2</v>
      </c>
      <c r="F44" s="46">
        <v>11</v>
      </c>
      <c r="G44" s="50">
        <v>5</v>
      </c>
      <c r="H44" s="46">
        <v>11</v>
      </c>
      <c r="I44" s="45">
        <v>3</v>
      </c>
      <c r="J44" s="46">
        <v>11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3</v>
      </c>
    </row>
    <row r="45" spans="1:22" ht="18" x14ac:dyDescent="0.35">
      <c r="B45" s="64" t="s">
        <v>64</v>
      </c>
      <c r="C45" s="41">
        <v>1</v>
      </c>
      <c r="D45" s="38" t="s">
        <v>57</v>
      </c>
      <c r="E45" s="50">
        <v>5</v>
      </c>
      <c r="F45" s="46">
        <v>11</v>
      </c>
      <c r="G45" s="50">
        <v>10</v>
      </c>
      <c r="H45" s="46">
        <v>12</v>
      </c>
      <c r="I45" s="45">
        <v>5</v>
      </c>
      <c r="J45" s="46">
        <v>11</v>
      </c>
      <c r="K45" s="50"/>
      <c r="L45" s="46"/>
      <c r="M45" s="45"/>
      <c r="N45" s="46"/>
      <c r="O45" s="45">
        <f t="shared" si="10"/>
        <v>0</v>
      </c>
      <c r="P45" s="46">
        <f t="shared" si="11"/>
        <v>3</v>
      </c>
    </row>
    <row r="46" spans="1:22" ht="18.600000000000001" thickBot="1" x14ac:dyDescent="0.4">
      <c r="B46" s="65" t="s">
        <v>65</v>
      </c>
      <c r="C46" s="42">
        <v>2</v>
      </c>
      <c r="D46" s="39" t="s">
        <v>59</v>
      </c>
      <c r="E46" s="51">
        <v>11</v>
      </c>
      <c r="F46" s="48">
        <v>7</v>
      </c>
      <c r="G46" s="51">
        <v>11</v>
      </c>
      <c r="H46" s="48">
        <v>7</v>
      </c>
      <c r="I46" s="47">
        <v>6</v>
      </c>
      <c r="J46" s="48">
        <v>44</v>
      </c>
      <c r="K46" s="51">
        <v>11</v>
      </c>
      <c r="L46" s="48">
        <v>9</v>
      </c>
      <c r="M46" s="47"/>
      <c r="N46" s="48"/>
      <c r="O46" s="47">
        <f t="shared" si="10"/>
        <v>3</v>
      </c>
      <c r="P46" s="48">
        <f t="shared" si="11"/>
        <v>1</v>
      </c>
    </row>
    <row r="48" spans="1:22" ht="15" thickBot="1" x14ac:dyDescent="0.35"/>
    <row r="49" spans="1:22" ht="15" thickBot="1" x14ac:dyDescent="0.35">
      <c r="Q49" s="92" t="s">
        <v>24</v>
      </c>
      <c r="R49" s="93"/>
      <c r="S49" s="93" t="s">
        <v>25</v>
      </c>
      <c r="T49" s="93"/>
      <c r="U49" s="93" t="s">
        <v>26</v>
      </c>
      <c r="V49" s="94"/>
    </row>
    <row r="50" spans="1:22" ht="18.600000000000001" thickBot="1" x14ac:dyDescent="0.35">
      <c r="A50" t="str">
        <f>IF(B50="","",B50&amp;"|"&amp;D50)</f>
        <v>FIREBALLS - OMEGA I.|SFE</v>
      </c>
      <c r="B50" s="52" t="s">
        <v>29</v>
      </c>
      <c r="C50" s="53" t="s">
        <v>22</v>
      </c>
      <c r="D50" s="54" t="s">
        <v>32</v>
      </c>
      <c r="E50" s="89" t="s">
        <v>17</v>
      </c>
      <c r="F50" s="90"/>
      <c r="G50" s="89" t="s">
        <v>18</v>
      </c>
      <c r="H50" s="90"/>
      <c r="I50" s="91" t="s">
        <v>19</v>
      </c>
      <c r="J50" s="91"/>
      <c r="K50" s="89" t="s">
        <v>20</v>
      </c>
      <c r="L50" s="90"/>
      <c r="M50" s="91" t="s">
        <v>21</v>
      </c>
      <c r="N50" s="90"/>
      <c r="O50" s="91" t="s">
        <v>23</v>
      </c>
      <c r="P50" s="91"/>
      <c r="Q50" s="59">
        <f>IF(O51&gt;P51,1,0)+IF(O52&gt;P52,1,0)+IF(O53&gt;P53,1,0)+IF(O54&gt;P54,1,0)</f>
        <v>3</v>
      </c>
      <c r="R50" s="60">
        <f>IF(O51&lt;P51,1,0)+IF(O52&lt;P52,1,0)+IF(O53&lt;P53,1,0)+IF(O54&lt;P54,1,0)</f>
        <v>1</v>
      </c>
      <c r="S50" s="60">
        <f>SUM(O51:O54)</f>
        <v>10</v>
      </c>
      <c r="T50" s="60">
        <f>SUM(P51:P54)</f>
        <v>3</v>
      </c>
      <c r="U50" s="60">
        <f>SUM(E51:E54,G51:G54,I51:I54,K51:K54,M51:M54)</f>
        <v>136</v>
      </c>
      <c r="V50" s="61">
        <f>SUM(F51:F54,H51:H54,J51:J54,L51:L54,N51:N54)</f>
        <v>95</v>
      </c>
    </row>
    <row r="51" spans="1:22" ht="18" x14ac:dyDescent="0.35">
      <c r="B51" s="63" t="s">
        <v>49</v>
      </c>
      <c r="C51" s="40">
        <v>4</v>
      </c>
      <c r="D51" s="56" t="s">
        <v>54</v>
      </c>
      <c r="E51" s="49">
        <v>11</v>
      </c>
      <c r="F51" s="44">
        <v>5</v>
      </c>
      <c r="G51" s="49">
        <v>11</v>
      </c>
      <c r="H51" s="44">
        <v>2</v>
      </c>
      <c r="I51" s="43">
        <v>11</v>
      </c>
      <c r="J51" s="44">
        <v>3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" x14ac:dyDescent="0.35">
      <c r="B52" s="64" t="s">
        <v>53</v>
      </c>
      <c r="C52" s="41">
        <v>3</v>
      </c>
      <c r="D52" s="38" t="s">
        <v>61</v>
      </c>
      <c r="E52" s="50">
        <v>11</v>
      </c>
      <c r="F52" s="46">
        <v>9</v>
      </c>
      <c r="G52" s="50">
        <v>11</v>
      </c>
      <c r="H52" s="46">
        <v>7</v>
      </c>
      <c r="I52" s="45">
        <v>11</v>
      </c>
      <c r="J52" s="46">
        <v>5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3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64" t="s">
        <v>51</v>
      </c>
      <c r="C53" s="41">
        <v>1</v>
      </c>
      <c r="D53" s="38" t="s">
        <v>59</v>
      </c>
      <c r="E53" s="50">
        <v>7</v>
      </c>
      <c r="F53" s="46">
        <v>11</v>
      </c>
      <c r="G53" s="50">
        <v>11</v>
      </c>
      <c r="H53" s="46">
        <v>8</v>
      </c>
      <c r="I53" s="45">
        <v>7</v>
      </c>
      <c r="J53" s="46">
        <v>11</v>
      </c>
      <c r="K53" s="50">
        <v>10</v>
      </c>
      <c r="L53" s="46">
        <v>12</v>
      </c>
      <c r="M53" s="45"/>
      <c r="N53" s="46"/>
      <c r="O53" s="45">
        <f t="shared" si="12"/>
        <v>1</v>
      </c>
      <c r="P53" s="46">
        <f t="shared" si="13"/>
        <v>3</v>
      </c>
    </row>
    <row r="54" spans="1:22" ht="18.600000000000001" thickBot="1" x14ac:dyDescent="0.4">
      <c r="B54" s="65" t="s">
        <v>52</v>
      </c>
      <c r="C54" s="42">
        <v>2</v>
      </c>
      <c r="D54" s="39" t="s">
        <v>55</v>
      </c>
      <c r="E54" s="51">
        <v>13</v>
      </c>
      <c r="F54" s="48">
        <v>11</v>
      </c>
      <c r="G54" s="51">
        <v>11</v>
      </c>
      <c r="H54" s="48">
        <v>9</v>
      </c>
      <c r="I54" s="47">
        <v>11</v>
      </c>
      <c r="J54" s="48">
        <v>2</v>
      </c>
      <c r="K54" s="51"/>
      <c r="L54" s="48"/>
      <c r="M54" s="47"/>
      <c r="N54" s="48"/>
      <c r="O54" s="47">
        <f t="shared" si="12"/>
        <v>3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2" t="s">
        <v>24</v>
      </c>
      <c r="R57" s="93"/>
      <c r="S57" s="93" t="s">
        <v>25</v>
      </c>
      <c r="T57" s="93"/>
      <c r="U57" s="93" t="s">
        <v>26</v>
      </c>
      <c r="V57" s="94"/>
    </row>
    <row r="58" spans="1:22" ht="18.600000000000001" thickBot="1" x14ac:dyDescent="0.35">
      <c r="A58" t="str">
        <f>IF(B58="","",B58&amp;"|"&amp;D58)</f>
        <v>COLOSSEUM II.|GOAT</v>
      </c>
      <c r="B58" s="52" t="s">
        <v>30</v>
      </c>
      <c r="C58" s="53" t="s">
        <v>22</v>
      </c>
      <c r="D58" s="54" t="s">
        <v>34</v>
      </c>
      <c r="E58" s="89" t="s">
        <v>17</v>
      </c>
      <c r="F58" s="90"/>
      <c r="G58" s="89" t="s">
        <v>18</v>
      </c>
      <c r="H58" s="90"/>
      <c r="I58" s="91" t="s">
        <v>19</v>
      </c>
      <c r="J58" s="91"/>
      <c r="K58" s="89" t="s">
        <v>20</v>
      </c>
      <c r="L58" s="90"/>
      <c r="M58" s="91" t="s">
        <v>21</v>
      </c>
      <c r="N58" s="90"/>
      <c r="O58" s="91" t="s">
        <v>23</v>
      </c>
      <c r="P58" s="91"/>
      <c r="Q58" s="59">
        <f>IF(O59&gt;P59,1,0)+IF(O60&gt;P60,1,0)+IF(O61&gt;P61,1,0)+IF(O62&gt;P62,1,0)</f>
        <v>0</v>
      </c>
      <c r="R58" s="60">
        <f>IF(O59&lt;P59,1,0)+IF(O60&lt;P60,1,0)+IF(O61&lt;P61,1,0)+IF(O62&lt;P62,1,0)</f>
        <v>4</v>
      </c>
      <c r="S58" s="60">
        <f>SUM(O59:O62)</f>
        <v>0</v>
      </c>
      <c r="T58" s="60">
        <f>SUM(P59:P62)</f>
        <v>12</v>
      </c>
      <c r="U58" s="60">
        <f>SUM(E59:E62,G59:G62,I59:I62,K59:K62,M59:M62)</f>
        <v>26</v>
      </c>
      <c r="V58" s="61">
        <f>SUM(F59:F62,H59:H62,J59:J62,L59:L62,N59:N62)</f>
        <v>132</v>
      </c>
    </row>
    <row r="59" spans="1:22" ht="18" x14ac:dyDescent="0.35">
      <c r="B59" s="63"/>
      <c r="C59" s="40">
        <v>4</v>
      </c>
      <c r="D59" s="56" t="s">
        <v>43</v>
      </c>
      <c r="E59" s="49">
        <v>0</v>
      </c>
      <c r="F59" s="44">
        <v>11</v>
      </c>
      <c r="G59" s="49">
        <v>0</v>
      </c>
      <c r="H59" s="44">
        <v>11</v>
      </c>
      <c r="I59" s="43">
        <v>0</v>
      </c>
      <c r="J59" s="44">
        <v>11</v>
      </c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3</v>
      </c>
    </row>
    <row r="60" spans="1:22" ht="18" x14ac:dyDescent="0.35">
      <c r="B60" s="64" t="s">
        <v>60</v>
      </c>
      <c r="C60" s="41">
        <v>3</v>
      </c>
      <c r="D60" s="38" t="s">
        <v>44</v>
      </c>
      <c r="E60" s="50">
        <v>2</v>
      </c>
      <c r="F60" s="46">
        <v>11</v>
      </c>
      <c r="G60" s="50">
        <v>2</v>
      </c>
      <c r="H60" s="46">
        <v>11</v>
      </c>
      <c r="I60" s="45">
        <v>7</v>
      </c>
      <c r="J60" s="46">
        <v>11</v>
      </c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3</v>
      </c>
    </row>
    <row r="61" spans="1:22" ht="18" x14ac:dyDescent="0.35">
      <c r="B61" s="64" t="s">
        <v>64</v>
      </c>
      <c r="C61" s="41">
        <v>1</v>
      </c>
      <c r="D61" s="38" t="s">
        <v>46</v>
      </c>
      <c r="E61" s="50">
        <v>3</v>
      </c>
      <c r="F61" s="46">
        <v>11</v>
      </c>
      <c r="G61" s="50">
        <v>2</v>
      </c>
      <c r="H61" s="46">
        <v>11</v>
      </c>
      <c r="I61" s="45">
        <v>2</v>
      </c>
      <c r="J61" s="46">
        <v>11</v>
      </c>
      <c r="K61" s="50"/>
      <c r="L61" s="46"/>
      <c r="M61" s="45"/>
      <c r="N61" s="46"/>
      <c r="O61" s="45">
        <f t="shared" si="14"/>
        <v>0</v>
      </c>
      <c r="P61" s="46">
        <f t="shared" si="15"/>
        <v>3</v>
      </c>
    </row>
    <row r="62" spans="1:22" ht="18.600000000000001" thickBot="1" x14ac:dyDescent="0.4">
      <c r="B62" s="65" t="s">
        <v>62</v>
      </c>
      <c r="C62" s="42">
        <v>2</v>
      </c>
      <c r="D62" s="39" t="s">
        <v>47</v>
      </c>
      <c r="E62" s="51">
        <v>3</v>
      </c>
      <c r="F62" s="48">
        <v>11</v>
      </c>
      <c r="G62" s="51">
        <v>4</v>
      </c>
      <c r="H62" s="48">
        <v>11</v>
      </c>
      <c r="I62" s="47">
        <v>1</v>
      </c>
      <c r="J62" s="48">
        <v>11</v>
      </c>
      <c r="K62" s="51"/>
      <c r="L62" s="48"/>
      <c r="M62" s="47"/>
      <c r="N62" s="48"/>
      <c r="O62" s="47">
        <f t="shared" si="14"/>
        <v>0</v>
      </c>
      <c r="P62" s="48">
        <f t="shared" si="15"/>
        <v>3</v>
      </c>
    </row>
    <row r="64" spans="1:22" ht="15" thickBot="1" x14ac:dyDescent="0.35"/>
    <row r="65" spans="1:22" ht="15" thickBot="1" x14ac:dyDescent="0.35">
      <c r="Q65" s="92" t="s">
        <v>24</v>
      </c>
      <c r="R65" s="93"/>
      <c r="S65" s="93" t="s">
        <v>25</v>
      </c>
      <c r="T65" s="93"/>
      <c r="U65" s="93" t="s">
        <v>26</v>
      </c>
      <c r="V65" s="94"/>
    </row>
    <row r="66" spans="1:22" ht="18.600000000000001" thickBot="1" x14ac:dyDescent="0.35">
      <c r="A66" t="str">
        <f>IF(B66="","",B66&amp;"|"&amp;D66)</f>
        <v>COLOSSEUM II.|PÉCSI FALLABDA SE II.</v>
      </c>
      <c r="B66" s="52" t="s">
        <v>30</v>
      </c>
      <c r="C66" s="53" t="s">
        <v>22</v>
      </c>
      <c r="D66" s="54" t="s">
        <v>31</v>
      </c>
      <c r="E66" s="89" t="s">
        <v>17</v>
      </c>
      <c r="F66" s="90"/>
      <c r="G66" s="89" t="s">
        <v>18</v>
      </c>
      <c r="H66" s="90"/>
      <c r="I66" s="91" t="s">
        <v>19</v>
      </c>
      <c r="J66" s="91"/>
      <c r="K66" s="89" t="s">
        <v>20</v>
      </c>
      <c r="L66" s="90"/>
      <c r="M66" s="91" t="s">
        <v>21</v>
      </c>
      <c r="N66" s="90"/>
      <c r="O66" s="91" t="s">
        <v>23</v>
      </c>
      <c r="P66" s="91"/>
      <c r="Q66" s="59">
        <f>IF(O67&gt;P67,1,0)+IF(O68&gt;P68,1,0)+IF(O69&gt;P69,1,0)+IF(O70&gt;P70,1,0)</f>
        <v>1</v>
      </c>
      <c r="R66" s="60">
        <f>IF(O67&lt;P67,1,0)+IF(O68&lt;P68,1,0)+IF(O69&lt;P69,1,0)+IF(O70&lt;P70,1,0)</f>
        <v>3</v>
      </c>
      <c r="S66" s="60">
        <f>SUM(O67:O70)</f>
        <v>3</v>
      </c>
      <c r="T66" s="60">
        <f>SUM(P67:P70)</f>
        <v>9</v>
      </c>
      <c r="U66" s="60">
        <f>SUM(E67:E70,G67:G70,I67:I70,K67:K70,M67:M70)</f>
        <v>72</v>
      </c>
      <c r="V66" s="61">
        <f>SUM(F67:F70,H67:H70,J67:J70,L67:L70,N67:N70)</f>
        <v>117</v>
      </c>
    </row>
    <row r="67" spans="1:22" ht="18" x14ac:dyDescent="0.35">
      <c r="B67" s="63"/>
      <c r="C67" s="40">
        <v>4</v>
      </c>
      <c r="D67" s="56" t="s">
        <v>36</v>
      </c>
      <c r="E67" s="49">
        <v>0</v>
      </c>
      <c r="F67" s="44">
        <v>11</v>
      </c>
      <c r="G67" s="49">
        <v>0</v>
      </c>
      <c r="H67" s="44">
        <v>11</v>
      </c>
      <c r="I67" s="43">
        <v>0</v>
      </c>
      <c r="J67" s="44">
        <v>11</v>
      </c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3</v>
      </c>
    </row>
    <row r="68" spans="1:22" ht="18" x14ac:dyDescent="0.35">
      <c r="B68" s="64" t="s">
        <v>60</v>
      </c>
      <c r="C68" s="41">
        <v>3</v>
      </c>
      <c r="D68" s="38" t="s">
        <v>38</v>
      </c>
      <c r="E68" s="50">
        <v>6</v>
      </c>
      <c r="F68" s="46">
        <v>11</v>
      </c>
      <c r="G68" s="50">
        <v>7</v>
      </c>
      <c r="H68" s="46">
        <v>11</v>
      </c>
      <c r="I68" s="45">
        <v>1</v>
      </c>
      <c r="J68" s="46">
        <v>11</v>
      </c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3</v>
      </c>
    </row>
    <row r="69" spans="1:22" ht="18" x14ac:dyDescent="0.35">
      <c r="B69" s="64" t="s">
        <v>64</v>
      </c>
      <c r="C69" s="41">
        <v>1</v>
      </c>
      <c r="D69" s="38" t="s">
        <v>56</v>
      </c>
      <c r="E69" s="50">
        <v>11</v>
      </c>
      <c r="F69" s="46">
        <v>4</v>
      </c>
      <c r="G69" s="50">
        <v>11</v>
      </c>
      <c r="H69" s="46">
        <v>4</v>
      </c>
      <c r="I69" s="45">
        <v>12</v>
      </c>
      <c r="J69" s="46">
        <v>10</v>
      </c>
      <c r="K69" s="50"/>
      <c r="L69" s="46"/>
      <c r="M69" s="45"/>
      <c r="N69" s="46"/>
      <c r="O69" s="45">
        <f t="shared" si="16"/>
        <v>3</v>
      </c>
      <c r="P69" s="46">
        <f t="shared" si="17"/>
        <v>0</v>
      </c>
    </row>
    <row r="70" spans="1:22" ht="18.600000000000001" thickBot="1" x14ac:dyDescent="0.4">
      <c r="B70" s="65" t="s">
        <v>62</v>
      </c>
      <c r="C70" s="42">
        <v>2</v>
      </c>
      <c r="D70" s="39" t="s">
        <v>58</v>
      </c>
      <c r="E70" s="51">
        <v>8</v>
      </c>
      <c r="F70" s="48">
        <v>11</v>
      </c>
      <c r="G70" s="51">
        <v>9</v>
      </c>
      <c r="H70" s="48">
        <v>11</v>
      </c>
      <c r="I70" s="47">
        <v>7</v>
      </c>
      <c r="J70" s="48">
        <v>11</v>
      </c>
      <c r="K70" s="51"/>
      <c r="L70" s="48"/>
      <c r="M70" s="47"/>
      <c r="N70" s="48"/>
      <c r="O70" s="47">
        <f t="shared" si="16"/>
        <v>0</v>
      </c>
      <c r="P70" s="48">
        <f t="shared" si="17"/>
        <v>3</v>
      </c>
    </row>
    <row r="72" spans="1:22" ht="15" thickBot="1" x14ac:dyDescent="0.35"/>
    <row r="73" spans="1:22" ht="15" thickBot="1" x14ac:dyDescent="0.35">
      <c r="Q73" s="92" t="s">
        <v>24</v>
      </c>
      <c r="R73" s="93"/>
      <c r="S73" s="93" t="s">
        <v>25</v>
      </c>
      <c r="T73" s="93"/>
      <c r="U73" s="93" t="s">
        <v>26</v>
      </c>
      <c r="V73" s="94"/>
    </row>
    <row r="74" spans="1:22" ht="18.600000000000001" thickBot="1" x14ac:dyDescent="0.35">
      <c r="A74" t="str">
        <f>IF(B74="","",B74&amp;"|"&amp;D74)</f>
        <v/>
      </c>
      <c r="B74" s="52"/>
      <c r="C74" s="53" t="s">
        <v>22</v>
      </c>
      <c r="D74" s="54"/>
      <c r="E74" s="89" t="s">
        <v>17</v>
      </c>
      <c r="F74" s="90"/>
      <c r="G74" s="89" t="s">
        <v>18</v>
      </c>
      <c r="H74" s="90"/>
      <c r="I74" s="91" t="s">
        <v>19</v>
      </c>
      <c r="J74" s="91"/>
      <c r="K74" s="89" t="s">
        <v>20</v>
      </c>
      <c r="L74" s="90"/>
      <c r="M74" s="91" t="s">
        <v>21</v>
      </c>
      <c r="N74" s="90"/>
      <c r="O74" s="91" t="s">
        <v>23</v>
      </c>
      <c r="P74" s="91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63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64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64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65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  <row r="80" spans="1:22" ht="15" thickBot="1" x14ac:dyDescent="0.35"/>
    <row r="81" spans="1:22" ht="15" thickBot="1" x14ac:dyDescent="0.35">
      <c r="Q81" s="92" t="s">
        <v>24</v>
      </c>
      <c r="R81" s="93"/>
      <c r="S81" s="93" t="s">
        <v>25</v>
      </c>
      <c r="T81" s="93"/>
      <c r="U81" s="93" t="s">
        <v>26</v>
      </c>
      <c r="V81" s="94"/>
    </row>
    <row r="82" spans="1:22" ht="18.600000000000001" thickBot="1" x14ac:dyDescent="0.35">
      <c r="A82" t="str">
        <f>IF(B82="","",B82&amp;"|"&amp;D82)</f>
        <v/>
      </c>
      <c r="B82" s="52"/>
      <c r="C82" s="53" t="s">
        <v>22</v>
      </c>
      <c r="D82" s="54"/>
      <c r="E82" s="89" t="s">
        <v>17</v>
      </c>
      <c r="F82" s="90"/>
      <c r="G82" s="89" t="s">
        <v>18</v>
      </c>
      <c r="H82" s="90"/>
      <c r="I82" s="91" t="s">
        <v>19</v>
      </c>
      <c r="J82" s="91"/>
      <c r="K82" s="89" t="s">
        <v>20</v>
      </c>
      <c r="L82" s="90"/>
      <c r="M82" s="91" t="s">
        <v>21</v>
      </c>
      <c r="N82" s="90"/>
      <c r="O82" s="91" t="s">
        <v>23</v>
      </c>
      <c r="P82" s="91"/>
      <c r="Q82" s="59">
        <f>IF(O83&gt;P83,1,0)+IF(O84&gt;P84,1,0)+IF(O85&gt;P85,1,0)+IF(O86&gt;P86,1,0)</f>
        <v>0</v>
      </c>
      <c r="R82" s="60">
        <f>IF(O83&lt;P83,1,0)+IF(O84&lt;P84,1,0)+IF(O85&lt;P85,1,0)+IF(O86&lt;P86,1,0)</f>
        <v>0</v>
      </c>
      <c r="S82" s="60">
        <f>SUM(O83:O86)</f>
        <v>0</v>
      </c>
      <c r="T82" s="60">
        <f>SUM(P83:P86)</f>
        <v>0</v>
      </c>
      <c r="U82" s="60">
        <f>SUM(E83:E86,G83:G86,I83:I86,K83:K86,M83:M86)</f>
        <v>0</v>
      </c>
      <c r="V82" s="61">
        <f>SUM(F83:F86,H83:H86,J83:J86,L83:L86,N83:N86)</f>
        <v>0</v>
      </c>
    </row>
    <row r="83" spans="1:22" ht="18" x14ac:dyDescent="0.35">
      <c r="B83" s="63"/>
      <c r="C83" s="40">
        <v>4</v>
      </c>
      <c r="D83" s="56"/>
      <c r="E83" s="49"/>
      <c r="F83" s="44"/>
      <c r="G83" s="49"/>
      <c r="H83" s="44"/>
      <c r="I83" s="43"/>
      <c r="J83" s="44"/>
      <c r="K83" s="49"/>
      <c r="L83" s="44"/>
      <c r="M83" s="43"/>
      <c r="N83" s="44"/>
      <c r="O83" s="43">
        <f>IF(E83&gt;F83,1,0)+IF(G83&gt;H83,1,0)+IF(I83&gt;J83,1,0)+IF(K83&gt;L83,1,0)+IF(M83&gt;N83,1,0)</f>
        <v>0</v>
      </c>
      <c r="P83" s="44">
        <f>IF(E83&lt;F83,1,0)+IF(G83&lt;H83,1,0)+IF(I83&lt;J83,1,0)+IF(K83&lt;L83,1,0)+IF(M83&lt;N83,1,0)</f>
        <v>0</v>
      </c>
    </row>
    <row r="84" spans="1:22" ht="18" x14ac:dyDescent="0.35">
      <c r="B84" s="64"/>
      <c r="C84" s="41">
        <v>3</v>
      </c>
      <c r="D84" s="38"/>
      <c r="E84" s="50"/>
      <c r="F84" s="46"/>
      <c r="G84" s="50"/>
      <c r="H84" s="46"/>
      <c r="I84" s="45"/>
      <c r="J84" s="46"/>
      <c r="K84" s="50"/>
      <c r="L84" s="46"/>
      <c r="M84" s="45"/>
      <c r="N84" s="46"/>
      <c r="O84" s="45">
        <f t="shared" ref="O84:O86" si="20">IF(E84&gt;F84,1,0)+IF(G84&gt;H84,1,0)+IF(I84&gt;J84,1,0)+IF(K84&gt;L84,1,0)+IF(M84&gt;N84,1,0)</f>
        <v>0</v>
      </c>
      <c r="P84" s="46">
        <f t="shared" ref="P84:P86" si="21">IF(E84&lt;F84,1,0)+IF(G84&lt;H84,1,0)+IF(I84&lt;J84,1,0)+IF(K84&lt;L84,1,0)+IF(M84&lt;N84,1,0)</f>
        <v>0</v>
      </c>
    </row>
    <row r="85" spans="1:22" ht="18" x14ac:dyDescent="0.35">
      <c r="B85" s="64"/>
      <c r="C85" s="41">
        <v>1</v>
      </c>
      <c r="D85" s="38"/>
      <c r="E85" s="50"/>
      <c r="F85" s="46"/>
      <c r="G85" s="50"/>
      <c r="H85" s="46"/>
      <c r="I85" s="45"/>
      <c r="J85" s="46"/>
      <c r="K85" s="50"/>
      <c r="L85" s="46"/>
      <c r="M85" s="45"/>
      <c r="N85" s="46"/>
      <c r="O85" s="45">
        <f t="shared" si="20"/>
        <v>0</v>
      </c>
      <c r="P85" s="46">
        <f t="shared" si="21"/>
        <v>0</v>
      </c>
    </row>
    <row r="86" spans="1:22" ht="18.600000000000001" thickBot="1" x14ac:dyDescent="0.4">
      <c r="B86" s="65"/>
      <c r="C86" s="42">
        <v>2</v>
      </c>
      <c r="D86" s="39"/>
      <c r="E86" s="51"/>
      <c r="F86" s="48"/>
      <c r="G86" s="51"/>
      <c r="H86" s="48"/>
      <c r="I86" s="47"/>
      <c r="J86" s="48"/>
      <c r="K86" s="51"/>
      <c r="L86" s="48"/>
      <c r="M86" s="47"/>
      <c r="N86" s="48"/>
      <c r="O86" s="47">
        <f t="shared" si="20"/>
        <v>0</v>
      </c>
      <c r="P86" s="48">
        <f t="shared" si="21"/>
        <v>0</v>
      </c>
    </row>
    <row r="88" spans="1:22" ht="15" thickBot="1" x14ac:dyDescent="0.35"/>
    <row r="89" spans="1:22" ht="15" thickBot="1" x14ac:dyDescent="0.35">
      <c r="Q89" s="92" t="s">
        <v>24</v>
      </c>
      <c r="R89" s="93"/>
      <c r="S89" s="93" t="s">
        <v>25</v>
      </c>
      <c r="T89" s="93"/>
      <c r="U89" s="93" t="s">
        <v>26</v>
      </c>
      <c r="V89" s="94"/>
    </row>
    <row r="90" spans="1:22" ht="18.600000000000001" thickBot="1" x14ac:dyDescent="0.35">
      <c r="A90" t="str">
        <f>IF(B90="","",B90&amp;"|"&amp;D90)</f>
        <v/>
      </c>
      <c r="B90" s="52"/>
      <c r="C90" s="53" t="s">
        <v>22</v>
      </c>
      <c r="D90" s="54"/>
      <c r="E90" s="89" t="s">
        <v>17</v>
      </c>
      <c r="F90" s="90"/>
      <c r="G90" s="89" t="s">
        <v>18</v>
      </c>
      <c r="H90" s="90"/>
      <c r="I90" s="91" t="s">
        <v>19</v>
      </c>
      <c r="J90" s="91"/>
      <c r="K90" s="89" t="s">
        <v>20</v>
      </c>
      <c r="L90" s="90"/>
      <c r="M90" s="91" t="s">
        <v>21</v>
      </c>
      <c r="N90" s="90"/>
      <c r="O90" s="91" t="s">
        <v>23</v>
      </c>
      <c r="P90" s="91"/>
      <c r="Q90" s="59">
        <f>IF(O91&gt;P91,1,0)+IF(O92&gt;P92,1,0)+IF(O93&gt;P93,1,0)+IF(O94&gt;P94,1,0)</f>
        <v>0</v>
      </c>
      <c r="R90" s="60">
        <f>IF(O91&lt;P91,1,0)+IF(O92&lt;P92,1,0)+IF(O93&lt;P93,1,0)+IF(O94&lt;P94,1,0)</f>
        <v>0</v>
      </c>
      <c r="S90" s="60">
        <f>SUM(O91:O94)</f>
        <v>0</v>
      </c>
      <c r="T90" s="60">
        <f>SUM(P91:P94)</f>
        <v>0</v>
      </c>
      <c r="U90" s="60">
        <f>SUM(E91:E94,G91:G94,I91:I94,K91:K94,M91:M94)</f>
        <v>0</v>
      </c>
      <c r="V90" s="61">
        <f>SUM(F91:F94,H91:H94,J91:J94,L91:L94,N91:N94)</f>
        <v>0</v>
      </c>
    </row>
    <row r="91" spans="1:22" ht="18" x14ac:dyDescent="0.35">
      <c r="B91" s="63"/>
      <c r="C91" s="40">
        <v>4</v>
      </c>
      <c r="D91" s="56"/>
      <c r="E91" s="49"/>
      <c r="F91" s="44"/>
      <c r="G91" s="49"/>
      <c r="H91" s="44"/>
      <c r="I91" s="43"/>
      <c r="J91" s="44"/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0</v>
      </c>
    </row>
    <row r="92" spans="1:22" ht="18" x14ac:dyDescent="0.35">
      <c r="B92" s="64"/>
      <c r="C92" s="41">
        <v>3</v>
      </c>
      <c r="D92" s="38"/>
      <c r="E92" s="50"/>
      <c r="F92" s="46"/>
      <c r="G92" s="50"/>
      <c r="H92" s="46"/>
      <c r="I92" s="45"/>
      <c r="J92" s="46"/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0</v>
      </c>
    </row>
    <row r="93" spans="1:22" ht="18" x14ac:dyDescent="0.35">
      <c r="B93" s="64"/>
      <c r="C93" s="41">
        <v>1</v>
      </c>
      <c r="D93" s="38"/>
      <c r="E93" s="50"/>
      <c r="F93" s="46"/>
      <c r="G93" s="50"/>
      <c r="H93" s="46"/>
      <c r="I93" s="45"/>
      <c r="J93" s="46"/>
      <c r="K93" s="50"/>
      <c r="L93" s="46"/>
      <c r="M93" s="45"/>
      <c r="N93" s="46"/>
      <c r="O93" s="45">
        <f t="shared" si="22"/>
        <v>0</v>
      </c>
      <c r="P93" s="46">
        <f t="shared" si="23"/>
        <v>0</v>
      </c>
    </row>
    <row r="94" spans="1:22" ht="18.600000000000001" thickBot="1" x14ac:dyDescent="0.4">
      <c r="B94" s="65"/>
      <c r="C94" s="42">
        <v>2</v>
      </c>
      <c r="D94" s="39"/>
      <c r="E94" s="51"/>
      <c r="F94" s="48"/>
      <c r="G94" s="51"/>
      <c r="H94" s="48"/>
      <c r="I94" s="47"/>
      <c r="J94" s="48"/>
      <c r="K94" s="51"/>
      <c r="L94" s="48"/>
      <c r="M94" s="47"/>
      <c r="N94" s="48"/>
      <c r="O94" s="47">
        <f t="shared" si="22"/>
        <v>0</v>
      </c>
      <c r="P94" s="48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workbookViewId="0">
      <selection activeCell="B2" sqref="B2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5" t="s">
        <v>24</v>
      </c>
      <c r="R1" s="96"/>
      <c r="S1" s="96" t="s">
        <v>25</v>
      </c>
      <c r="T1" s="96"/>
      <c r="U1" s="96" t="s">
        <v>26</v>
      </c>
      <c r="V1" s="97"/>
    </row>
    <row r="2" spans="1:22" ht="18.600000000000001" thickBot="1" x14ac:dyDescent="0.35">
      <c r="A2" t="str">
        <f>IF(B2="","",B2&amp;"|"&amp;D2)</f>
        <v/>
      </c>
      <c r="B2" s="52"/>
      <c r="C2" s="53" t="s">
        <v>22</v>
      </c>
      <c r="D2" s="54"/>
      <c r="E2" s="89" t="s">
        <v>17</v>
      </c>
      <c r="F2" s="90"/>
      <c r="G2" s="89" t="s">
        <v>18</v>
      </c>
      <c r="H2" s="90"/>
      <c r="I2" s="89" t="s">
        <v>19</v>
      </c>
      <c r="J2" s="90"/>
      <c r="K2" s="89" t="s">
        <v>20</v>
      </c>
      <c r="L2" s="90"/>
      <c r="M2" s="89" t="s">
        <v>21</v>
      </c>
      <c r="N2" s="90"/>
      <c r="O2" s="89" t="s">
        <v>23</v>
      </c>
      <c r="P2" s="90"/>
      <c r="Q2" s="59">
        <f>IF(O3&gt;P3,1,0)+IF(O4&gt;P4,1,0)+IF(O5&gt;P5,1,0)+IF(O6&gt;P6,1,0)</f>
        <v>0</v>
      </c>
      <c r="R2" s="60">
        <f>IF(O3&lt;P3,1,0)+IF(O4&lt;P4,1,0)+IF(O5&lt;P5,1,0)+IF(O6&lt;P6,1,0)</f>
        <v>0</v>
      </c>
      <c r="S2" s="60">
        <f>SUM(O3:O6)</f>
        <v>0</v>
      </c>
      <c r="T2" s="60">
        <f>SUM(P3:P6)</f>
        <v>0</v>
      </c>
      <c r="U2" s="60">
        <f>SUM(E3:E6,G3:G6,I3:I6,K3:K6,M3:M6)</f>
        <v>0</v>
      </c>
      <c r="V2" s="61">
        <f>SUM(F3:F6,H3:H6,J3:J6,L3:L6,N3:N6)</f>
        <v>0</v>
      </c>
    </row>
    <row r="3" spans="1:22" ht="18" x14ac:dyDescent="0.35">
      <c r="B3" s="55"/>
      <c r="C3" s="40">
        <v>4</v>
      </c>
      <c r="D3" s="56"/>
      <c r="E3" s="49"/>
      <c r="F3" s="44"/>
      <c r="G3" s="49"/>
      <c r="H3" s="44"/>
      <c r="I3" s="43"/>
      <c r="J3" s="44"/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0</v>
      </c>
    </row>
    <row r="4" spans="1:22" ht="18" x14ac:dyDescent="0.35">
      <c r="B4" s="57"/>
      <c r="C4" s="41">
        <v>3</v>
      </c>
      <c r="D4" s="38"/>
      <c r="E4" s="50"/>
      <c r="F4" s="46"/>
      <c r="G4" s="50"/>
      <c r="H4" s="46"/>
      <c r="I4" s="45"/>
      <c r="J4" s="46"/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0</v>
      </c>
    </row>
    <row r="5" spans="1:22" ht="18" x14ac:dyDescent="0.35">
      <c r="B5" s="57"/>
      <c r="C5" s="41">
        <v>1</v>
      </c>
      <c r="D5" s="38"/>
      <c r="E5" s="50"/>
      <c r="F5" s="46"/>
      <c r="G5" s="50"/>
      <c r="H5" s="46"/>
      <c r="I5" s="45"/>
      <c r="J5" s="46"/>
      <c r="K5" s="50"/>
      <c r="L5" s="46"/>
      <c r="M5" s="45"/>
      <c r="N5" s="46"/>
      <c r="O5" s="45">
        <f t="shared" si="0"/>
        <v>0</v>
      </c>
      <c r="P5" s="46">
        <f t="shared" si="1"/>
        <v>0</v>
      </c>
    </row>
    <row r="6" spans="1:22" ht="15.75" customHeight="1" thickBot="1" x14ac:dyDescent="0.4">
      <c r="B6" s="58"/>
      <c r="C6" s="42">
        <v>2</v>
      </c>
      <c r="D6" s="39"/>
      <c r="E6" s="51"/>
      <c r="F6" s="48"/>
      <c r="G6" s="51"/>
      <c r="H6" s="48"/>
      <c r="I6" s="47"/>
      <c r="J6" s="48"/>
      <c r="K6" s="51"/>
      <c r="L6" s="48"/>
      <c r="M6" s="47"/>
      <c r="N6" s="48"/>
      <c r="O6" s="47">
        <f t="shared" si="0"/>
        <v>0</v>
      </c>
      <c r="P6" s="48">
        <f t="shared" si="1"/>
        <v>0</v>
      </c>
    </row>
    <row r="8" spans="1:22" ht="15" thickBot="1" x14ac:dyDescent="0.35"/>
    <row r="9" spans="1:22" ht="15" thickBot="1" x14ac:dyDescent="0.35">
      <c r="Q9" s="95" t="s">
        <v>24</v>
      </c>
      <c r="R9" s="96"/>
      <c r="S9" s="96" t="s">
        <v>25</v>
      </c>
      <c r="T9" s="96"/>
      <c r="U9" s="96" t="s">
        <v>26</v>
      </c>
      <c r="V9" s="97"/>
    </row>
    <row r="10" spans="1:22" ht="18.600000000000001" thickBot="1" x14ac:dyDescent="0.35">
      <c r="A10" t="str">
        <f>IF(B10="","",B10&amp;"|"&amp;D10)</f>
        <v/>
      </c>
      <c r="B10" s="52"/>
      <c r="C10" s="53" t="s">
        <v>22</v>
      </c>
      <c r="D10" s="54"/>
      <c r="E10" s="89" t="s">
        <v>17</v>
      </c>
      <c r="F10" s="90"/>
      <c r="G10" s="89" t="s">
        <v>18</v>
      </c>
      <c r="H10" s="90"/>
      <c r="I10" s="89" t="s">
        <v>19</v>
      </c>
      <c r="J10" s="90"/>
      <c r="K10" s="89" t="s">
        <v>20</v>
      </c>
      <c r="L10" s="90"/>
      <c r="M10" s="89" t="s">
        <v>21</v>
      </c>
      <c r="N10" s="90"/>
      <c r="O10" s="89" t="s">
        <v>23</v>
      </c>
      <c r="P10" s="90"/>
      <c r="Q10" s="59">
        <f>IF(O11&gt;P11,1,0)+IF(O12&gt;P12,1,0)+IF(O13&gt;P13,1,0)+IF(O14&gt;P14,1,0)</f>
        <v>0</v>
      </c>
      <c r="R10" s="60">
        <f>IF(O11&lt;P11,1,0)+IF(O12&lt;P12,1,0)+IF(O13&lt;P13,1,0)+IF(O14&lt;P14,1,0)</f>
        <v>0</v>
      </c>
      <c r="S10" s="60">
        <f>SUM(O11:O14)</f>
        <v>0</v>
      </c>
      <c r="T10" s="60">
        <f>SUM(P11:P14)</f>
        <v>0</v>
      </c>
      <c r="U10" s="60">
        <f>SUM(E11:E14,G11:G14,I11:I14,K11:K14,M11:M14)</f>
        <v>0</v>
      </c>
      <c r="V10" s="61">
        <f>SUM(F11:F14,H11:H14,J11:J14,L11:L14,N11:N14)</f>
        <v>0</v>
      </c>
    </row>
    <row r="11" spans="1:22" ht="18" x14ac:dyDescent="0.35">
      <c r="B11" s="55"/>
      <c r="C11" s="40">
        <v>4</v>
      </c>
      <c r="D11" s="56"/>
      <c r="E11" s="49"/>
      <c r="F11" s="44"/>
      <c r="G11" s="49"/>
      <c r="H11" s="44"/>
      <c r="I11" s="43"/>
      <c r="J11" s="44"/>
      <c r="K11" s="49"/>
      <c r="L11" s="44"/>
      <c r="M11" s="43"/>
      <c r="N11" s="44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0</v>
      </c>
    </row>
    <row r="12" spans="1:22" ht="18" x14ac:dyDescent="0.35">
      <c r="B12" s="57"/>
      <c r="C12" s="41">
        <v>3</v>
      </c>
      <c r="D12" s="38"/>
      <c r="E12" s="50"/>
      <c r="F12" s="46"/>
      <c r="G12" s="50"/>
      <c r="H12" s="46"/>
      <c r="I12" s="45"/>
      <c r="J12" s="46"/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57"/>
      <c r="C13" s="41">
        <v>1</v>
      </c>
      <c r="D13" s="38"/>
      <c r="E13" s="50"/>
      <c r="F13" s="46"/>
      <c r="G13" s="50"/>
      <c r="H13" s="46"/>
      <c r="I13" s="45"/>
      <c r="J13" s="46"/>
      <c r="K13" s="50"/>
      <c r="L13" s="46"/>
      <c r="M13" s="45"/>
      <c r="N13" s="46"/>
      <c r="O13" s="45">
        <f t="shared" si="2"/>
        <v>0</v>
      </c>
      <c r="P13" s="46">
        <f t="shared" si="3"/>
        <v>0</v>
      </c>
    </row>
    <row r="14" spans="1:22" ht="18.600000000000001" thickBot="1" x14ac:dyDescent="0.4">
      <c r="B14" s="58"/>
      <c r="C14" s="42">
        <v>2</v>
      </c>
      <c r="D14" s="39"/>
      <c r="E14" s="51"/>
      <c r="F14" s="48"/>
      <c r="G14" s="51"/>
      <c r="H14" s="48"/>
      <c r="I14" s="47"/>
      <c r="J14" s="48"/>
      <c r="K14" s="51"/>
      <c r="L14" s="48"/>
      <c r="M14" s="47"/>
      <c r="N14" s="48"/>
      <c r="O14" s="47">
        <f t="shared" si="2"/>
        <v>0</v>
      </c>
      <c r="P14" s="48">
        <f t="shared" si="3"/>
        <v>0</v>
      </c>
    </row>
    <row r="16" spans="1:22" ht="15" thickBot="1" x14ac:dyDescent="0.35"/>
    <row r="17" spans="1:22" ht="15" thickBot="1" x14ac:dyDescent="0.35">
      <c r="Q17" s="95" t="s">
        <v>24</v>
      </c>
      <c r="R17" s="96"/>
      <c r="S17" s="96" t="s">
        <v>25</v>
      </c>
      <c r="T17" s="96"/>
      <c r="U17" s="96" t="s">
        <v>26</v>
      </c>
      <c r="V17" s="97"/>
    </row>
    <row r="18" spans="1:22" ht="18.600000000000001" thickBot="1" x14ac:dyDescent="0.35">
      <c r="A18" t="str">
        <f>IF(B18="","",B18&amp;"|"&amp;D18)</f>
        <v/>
      </c>
      <c r="B18" s="52"/>
      <c r="C18" s="53" t="s">
        <v>22</v>
      </c>
      <c r="D18" s="54"/>
      <c r="E18" s="89" t="s">
        <v>17</v>
      </c>
      <c r="F18" s="90"/>
      <c r="G18" s="89" t="s">
        <v>18</v>
      </c>
      <c r="H18" s="90"/>
      <c r="I18" s="89" t="s">
        <v>19</v>
      </c>
      <c r="J18" s="90"/>
      <c r="K18" s="89" t="s">
        <v>20</v>
      </c>
      <c r="L18" s="90"/>
      <c r="M18" s="89" t="s">
        <v>21</v>
      </c>
      <c r="N18" s="90"/>
      <c r="O18" s="89" t="s">
        <v>23</v>
      </c>
      <c r="P18" s="90"/>
      <c r="Q18" s="59">
        <f>IF(O19&gt;P19,1,0)+IF(O20&gt;P20,1,0)+IF(O21&gt;P21,1,0)+IF(O22&gt;P22,1,0)</f>
        <v>0</v>
      </c>
      <c r="R18" s="60">
        <f>IF(O19&lt;P19,1,0)+IF(O20&lt;P20,1,0)+IF(O21&lt;P21,1,0)+IF(O22&lt;P22,1,0)</f>
        <v>0</v>
      </c>
      <c r="S18" s="60">
        <f>SUM(O19:O22)</f>
        <v>0</v>
      </c>
      <c r="T18" s="60">
        <f>SUM(P19:P22)</f>
        <v>0</v>
      </c>
      <c r="U18" s="60">
        <f>SUM(E19:E22,G19:G22,I19:I22,K19:K22,M19:M22)</f>
        <v>0</v>
      </c>
      <c r="V18" s="61">
        <f>SUM(F19:F22,H19:H22,J19:J22,L19:L22,N19:N22)</f>
        <v>0</v>
      </c>
    </row>
    <row r="19" spans="1:22" ht="18" x14ac:dyDescent="0.35">
      <c r="B19" s="55"/>
      <c r="C19" s="40">
        <v>4</v>
      </c>
      <c r="D19" s="56"/>
      <c r="E19" s="49"/>
      <c r="F19" s="44"/>
      <c r="G19" s="49"/>
      <c r="H19" s="44"/>
      <c r="I19" s="43"/>
      <c r="J19" s="44"/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0</v>
      </c>
    </row>
    <row r="20" spans="1:22" ht="18" x14ac:dyDescent="0.35">
      <c r="B20" s="57"/>
      <c r="C20" s="41">
        <v>3</v>
      </c>
      <c r="D20" s="38"/>
      <c r="E20" s="50"/>
      <c r="F20" s="46"/>
      <c r="G20" s="50"/>
      <c r="H20" s="46"/>
      <c r="I20" s="45"/>
      <c r="J20" s="46"/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0</v>
      </c>
    </row>
    <row r="21" spans="1:22" ht="18" x14ac:dyDescent="0.35">
      <c r="B21" s="57"/>
      <c r="C21" s="41">
        <v>1</v>
      </c>
      <c r="D21" s="38"/>
      <c r="E21" s="50"/>
      <c r="F21" s="46"/>
      <c r="G21" s="50"/>
      <c r="H21" s="46"/>
      <c r="I21" s="45"/>
      <c r="J21" s="46"/>
      <c r="K21" s="50"/>
      <c r="L21" s="46"/>
      <c r="M21" s="45"/>
      <c r="N21" s="46"/>
      <c r="O21" s="45">
        <f t="shared" si="4"/>
        <v>0</v>
      </c>
      <c r="P21" s="46">
        <f t="shared" si="5"/>
        <v>0</v>
      </c>
    </row>
    <row r="22" spans="1:22" ht="18.600000000000001" thickBot="1" x14ac:dyDescent="0.4">
      <c r="B22" s="58"/>
      <c r="C22" s="42">
        <v>2</v>
      </c>
      <c r="D22" s="39"/>
      <c r="E22" s="51"/>
      <c r="F22" s="48"/>
      <c r="G22" s="51"/>
      <c r="H22" s="48"/>
      <c r="I22" s="47"/>
      <c r="J22" s="48"/>
      <c r="K22" s="51"/>
      <c r="L22" s="48"/>
      <c r="M22" s="47"/>
      <c r="N22" s="48"/>
      <c r="O22" s="47">
        <f t="shared" si="4"/>
        <v>0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5" t="s">
        <v>24</v>
      </c>
      <c r="R25" s="96"/>
      <c r="S25" s="96" t="s">
        <v>25</v>
      </c>
      <c r="T25" s="96"/>
      <c r="U25" s="96" t="s">
        <v>26</v>
      </c>
      <c r="V25" s="97"/>
    </row>
    <row r="26" spans="1:22" ht="18.600000000000001" thickBot="1" x14ac:dyDescent="0.35">
      <c r="A26" t="str">
        <f>IF(B26="","",B26&amp;"|"&amp;D26)</f>
        <v/>
      </c>
      <c r="B26" s="52"/>
      <c r="C26" s="53" t="s">
        <v>22</v>
      </c>
      <c r="D26" s="54"/>
      <c r="E26" s="89" t="s">
        <v>17</v>
      </c>
      <c r="F26" s="90"/>
      <c r="G26" s="89" t="s">
        <v>18</v>
      </c>
      <c r="H26" s="90"/>
      <c r="I26" s="89" t="s">
        <v>19</v>
      </c>
      <c r="J26" s="90"/>
      <c r="K26" s="89" t="s">
        <v>20</v>
      </c>
      <c r="L26" s="90"/>
      <c r="M26" s="89" t="s">
        <v>21</v>
      </c>
      <c r="N26" s="90"/>
      <c r="O26" s="89" t="s">
        <v>23</v>
      </c>
      <c r="P26" s="90"/>
      <c r="Q26" s="59">
        <f>IF(O27&gt;P27,1,0)+IF(O28&gt;P28,1,0)+IF(O29&gt;P29,1,0)+IF(O30&gt;P30,1,0)</f>
        <v>0</v>
      </c>
      <c r="R26" s="60">
        <f>IF(O27&lt;P27,1,0)+IF(O28&lt;P28,1,0)+IF(O29&lt;P29,1,0)+IF(O30&lt;P30,1,0)</f>
        <v>0</v>
      </c>
      <c r="S26" s="60">
        <f>SUM(O27:O30)</f>
        <v>0</v>
      </c>
      <c r="T26" s="60">
        <f>SUM(P27:P30)</f>
        <v>0</v>
      </c>
      <c r="U26" s="60">
        <f>SUM(E27:E30,G27:G30,I27:I30,K27:K30,M27:M30)</f>
        <v>0</v>
      </c>
      <c r="V26" s="61">
        <f>SUM(F27:F30,H27:H30,J27:J30,L27:L30,N27:N30)</f>
        <v>0</v>
      </c>
    </row>
    <row r="27" spans="1:22" ht="18" x14ac:dyDescent="0.35">
      <c r="B27" s="55"/>
      <c r="C27" s="40">
        <v>4</v>
      </c>
      <c r="D27" s="56"/>
      <c r="E27" s="49"/>
      <c r="F27" s="44"/>
      <c r="G27" s="49"/>
      <c r="H27" s="44"/>
      <c r="I27" s="43"/>
      <c r="J27" s="44"/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0</v>
      </c>
    </row>
    <row r="28" spans="1:22" ht="18" x14ac:dyDescent="0.35">
      <c r="B28" s="57"/>
      <c r="C28" s="41">
        <v>3</v>
      </c>
      <c r="D28" s="38"/>
      <c r="E28" s="50"/>
      <c r="F28" s="46"/>
      <c r="G28" s="50"/>
      <c r="H28" s="46"/>
      <c r="I28" s="45"/>
      <c r="J28" s="46"/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0</v>
      </c>
    </row>
    <row r="29" spans="1:22" ht="18" x14ac:dyDescent="0.35">
      <c r="B29" s="57"/>
      <c r="C29" s="41">
        <v>1</v>
      </c>
      <c r="D29" s="38"/>
      <c r="E29" s="50"/>
      <c r="F29" s="46"/>
      <c r="G29" s="50"/>
      <c r="H29" s="46"/>
      <c r="I29" s="45"/>
      <c r="J29" s="46"/>
      <c r="K29" s="50"/>
      <c r="L29" s="46"/>
      <c r="M29" s="45"/>
      <c r="N29" s="46"/>
      <c r="O29" s="45">
        <f t="shared" si="6"/>
        <v>0</v>
      </c>
      <c r="P29" s="46">
        <f t="shared" si="7"/>
        <v>0</v>
      </c>
    </row>
    <row r="30" spans="1:22" ht="18.600000000000001" thickBot="1" x14ac:dyDescent="0.4">
      <c r="B30" s="58"/>
      <c r="C30" s="42">
        <v>2</v>
      </c>
      <c r="D30" s="39"/>
      <c r="E30" s="51"/>
      <c r="F30" s="48"/>
      <c r="G30" s="51"/>
      <c r="H30" s="48"/>
      <c r="I30" s="47"/>
      <c r="J30" s="48"/>
      <c r="K30" s="51"/>
      <c r="L30" s="48"/>
      <c r="M30" s="47"/>
      <c r="N30" s="48"/>
      <c r="O30" s="47">
        <f t="shared" si="6"/>
        <v>0</v>
      </c>
      <c r="P30" s="48">
        <f t="shared" si="7"/>
        <v>0</v>
      </c>
    </row>
    <row r="32" spans="1:22" ht="15" thickBot="1" x14ac:dyDescent="0.35"/>
    <row r="33" spans="1:22" ht="15" thickBot="1" x14ac:dyDescent="0.35">
      <c r="Q33" s="95" t="s">
        <v>24</v>
      </c>
      <c r="R33" s="96"/>
      <c r="S33" s="96" t="s">
        <v>25</v>
      </c>
      <c r="T33" s="96"/>
      <c r="U33" s="96" t="s">
        <v>26</v>
      </c>
      <c r="V33" s="97"/>
    </row>
    <row r="34" spans="1:22" ht="18.600000000000001" thickBot="1" x14ac:dyDescent="0.35">
      <c r="A34" t="str">
        <f>IF(B34="","",B34&amp;"|"&amp;D34)</f>
        <v/>
      </c>
      <c r="B34" s="52"/>
      <c r="C34" s="53" t="s">
        <v>22</v>
      </c>
      <c r="D34" s="54"/>
      <c r="E34" s="89" t="s">
        <v>17</v>
      </c>
      <c r="F34" s="90"/>
      <c r="G34" s="89" t="s">
        <v>18</v>
      </c>
      <c r="H34" s="90"/>
      <c r="I34" s="89" t="s">
        <v>19</v>
      </c>
      <c r="J34" s="90"/>
      <c r="K34" s="89" t="s">
        <v>20</v>
      </c>
      <c r="L34" s="90"/>
      <c r="M34" s="89" t="s">
        <v>21</v>
      </c>
      <c r="N34" s="90"/>
      <c r="O34" s="89" t="s">
        <v>23</v>
      </c>
      <c r="P34" s="90"/>
      <c r="Q34" s="59">
        <f>IF(O35&gt;P35,1,0)+IF(O36&gt;P36,1,0)+IF(O37&gt;P37,1,0)+IF(O38&gt;P38,1,0)</f>
        <v>0</v>
      </c>
      <c r="R34" s="60">
        <f>IF(O35&lt;P35,1,0)+IF(O36&lt;P36,1,0)+IF(O37&lt;P37,1,0)+IF(O38&lt;P38,1,0)</f>
        <v>0</v>
      </c>
      <c r="S34" s="60">
        <f>SUM(O35:O38)</f>
        <v>0</v>
      </c>
      <c r="T34" s="60">
        <f>SUM(P35:P38)</f>
        <v>0</v>
      </c>
      <c r="U34" s="60">
        <f>SUM(E35:E38,G35:G38,I35:I38,K35:K38,M35:M38)</f>
        <v>0</v>
      </c>
      <c r="V34" s="61">
        <f>SUM(F35:F38,H35:H38,J35:J38,L35:L38,N35:N38)</f>
        <v>0</v>
      </c>
    </row>
    <row r="35" spans="1:22" ht="18" x14ac:dyDescent="0.35">
      <c r="B35" s="55"/>
      <c r="C35" s="40">
        <v>4</v>
      </c>
      <c r="D35" s="56"/>
      <c r="E35" s="49"/>
      <c r="F35" s="44"/>
      <c r="G35" s="49"/>
      <c r="H35" s="44"/>
      <c r="I35" s="43"/>
      <c r="J35" s="44"/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0</v>
      </c>
    </row>
    <row r="36" spans="1:22" ht="18" x14ac:dyDescent="0.35">
      <c r="B36" s="57"/>
      <c r="C36" s="41">
        <v>3</v>
      </c>
      <c r="D36" s="38"/>
      <c r="E36" s="50"/>
      <c r="F36" s="46"/>
      <c r="G36" s="50"/>
      <c r="H36" s="46"/>
      <c r="I36" s="45"/>
      <c r="J36" s="46"/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/>
      <c r="C37" s="41">
        <v>1</v>
      </c>
      <c r="D37" s="38"/>
      <c r="E37" s="50"/>
      <c r="F37" s="46"/>
      <c r="G37" s="50"/>
      <c r="H37" s="46"/>
      <c r="I37" s="45"/>
      <c r="J37" s="46"/>
      <c r="K37" s="50"/>
      <c r="L37" s="46"/>
      <c r="M37" s="45"/>
      <c r="N37" s="46"/>
      <c r="O37" s="45">
        <f t="shared" si="8"/>
        <v>0</v>
      </c>
      <c r="P37" s="46">
        <f t="shared" si="9"/>
        <v>0</v>
      </c>
    </row>
    <row r="38" spans="1:22" ht="18.600000000000001" thickBot="1" x14ac:dyDescent="0.4">
      <c r="B38" s="58"/>
      <c r="C38" s="42">
        <v>2</v>
      </c>
      <c r="D38" s="39"/>
      <c r="E38" s="51"/>
      <c r="F38" s="48"/>
      <c r="G38" s="51"/>
      <c r="H38" s="48"/>
      <c r="I38" s="47"/>
      <c r="J38" s="48"/>
      <c r="K38" s="51"/>
      <c r="L38" s="48"/>
      <c r="M38" s="47"/>
      <c r="N38" s="48"/>
      <c r="O38" s="47">
        <f t="shared" si="8"/>
        <v>0</v>
      </c>
      <c r="P38" s="48">
        <f t="shared" si="9"/>
        <v>0</v>
      </c>
    </row>
    <row r="40" spans="1:22" ht="15" thickBot="1" x14ac:dyDescent="0.35"/>
    <row r="41" spans="1:22" ht="15" thickBot="1" x14ac:dyDescent="0.35">
      <c r="Q41" s="95" t="s">
        <v>24</v>
      </c>
      <c r="R41" s="96"/>
      <c r="S41" s="96" t="s">
        <v>25</v>
      </c>
      <c r="T41" s="96"/>
      <c r="U41" s="96" t="s">
        <v>26</v>
      </c>
      <c r="V41" s="97"/>
    </row>
    <row r="42" spans="1:22" ht="18.600000000000001" thickBot="1" x14ac:dyDescent="0.35">
      <c r="A42" t="str">
        <f>IF(B42="","",B42&amp;"|"&amp;D42)</f>
        <v/>
      </c>
      <c r="B42" s="52"/>
      <c r="C42" s="53" t="s">
        <v>22</v>
      </c>
      <c r="D42" s="54"/>
      <c r="E42" s="89" t="s">
        <v>17</v>
      </c>
      <c r="F42" s="90"/>
      <c r="G42" s="89" t="s">
        <v>18</v>
      </c>
      <c r="H42" s="90"/>
      <c r="I42" s="89" t="s">
        <v>19</v>
      </c>
      <c r="J42" s="90"/>
      <c r="K42" s="89" t="s">
        <v>20</v>
      </c>
      <c r="L42" s="90"/>
      <c r="M42" s="89" t="s">
        <v>21</v>
      </c>
      <c r="N42" s="90"/>
      <c r="O42" s="89" t="s">
        <v>23</v>
      </c>
      <c r="P42" s="90"/>
      <c r="Q42" s="59">
        <f>IF(O43&gt;P43,1,0)+IF(O44&gt;P44,1,0)+IF(O45&gt;P45,1,0)+IF(O46&gt;P46,1,0)</f>
        <v>0</v>
      </c>
      <c r="R42" s="60">
        <f>IF(O43&lt;P43,1,0)+IF(O44&lt;P44,1,0)+IF(O45&lt;P45,1,0)+IF(O46&lt;P46,1,0)</f>
        <v>0</v>
      </c>
      <c r="S42" s="60">
        <f>SUM(O43:O46)</f>
        <v>0</v>
      </c>
      <c r="T42" s="60">
        <f>SUM(P43:P46)</f>
        <v>0</v>
      </c>
      <c r="U42" s="60">
        <f>SUM(E43:E46,G43:G46,I43:I46,K43:K46,M43:M46)</f>
        <v>0</v>
      </c>
      <c r="V42" s="61">
        <f>SUM(F43:F46,H43:H46,J43:J46,L43:L46,N43:N46)</f>
        <v>0</v>
      </c>
    </row>
    <row r="43" spans="1:22" ht="18" x14ac:dyDescent="0.35">
      <c r="B43" s="55"/>
      <c r="C43" s="40">
        <v>4</v>
      </c>
      <c r="D43" s="56"/>
      <c r="E43" s="49"/>
      <c r="F43" s="44"/>
      <c r="G43" s="49"/>
      <c r="H43" s="44"/>
      <c r="I43" s="43"/>
      <c r="J43" s="44"/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0</v>
      </c>
    </row>
    <row r="44" spans="1:22" ht="18" x14ac:dyDescent="0.35">
      <c r="B44" s="57"/>
      <c r="C44" s="41">
        <v>3</v>
      </c>
      <c r="D44" s="38"/>
      <c r="E44" s="50"/>
      <c r="F44" s="46"/>
      <c r="G44" s="50"/>
      <c r="H44" s="46"/>
      <c r="I44" s="45"/>
      <c r="J44" s="46"/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/>
      <c r="C45" s="41">
        <v>1</v>
      </c>
      <c r="D45" s="38"/>
      <c r="E45" s="50"/>
      <c r="F45" s="46"/>
      <c r="G45" s="50"/>
      <c r="H45" s="46"/>
      <c r="I45" s="45"/>
      <c r="J45" s="46"/>
      <c r="K45" s="50"/>
      <c r="L45" s="46"/>
      <c r="M45" s="45"/>
      <c r="N45" s="46"/>
      <c r="O45" s="45">
        <f t="shared" si="10"/>
        <v>0</v>
      </c>
      <c r="P45" s="46">
        <f t="shared" si="11"/>
        <v>0</v>
      </c>
    </row>
    <row r="46" spans="1:22" ht="18.600000000000001" thickBot="1" x14ac:dyDescent="0.4">
      <c r="B46" s="58"/>
      <c r="C46" s="42">
        <v>2</v>
      </c>
      <c r="D46" s="39"/>
      <c r="E46" s="51"/>
      <c r="F46" s="48"/>
      <c r="G46" s="51"/>
      <c r="H46" s="48"/>
      <c r="I46" s="47"/>
      <c r="J46" s="48"/>
      <c r="K46" s="51"/>
      <c r="L46" s="48"/>
      <c r="M46" s="47"/>
      <c r="N46" s="48"/>
      <c r="O46" s="47">
        <f t="shared" si="10"/>
        <v>0</v>
      </c>
      <c r="P46" s="48">
        <f t="shared" si="11"/>
        <v>0</v>
      </c>
    </row>
    <row r="48" spans="1:22" ht="15" thickBot="1" x14ac:dyDescent="0.35"/>
    <row r="49" spans="1:22" ht="15" thickBot="1" x14ac:dyDescent="0.35">
      <c r="Q49" s="95" t="s">
        <v>24</v>
      </c>
      <c r="R49" s="96"/>
      <c r="S49" s="96" t="s">
        <v>25</v>
      </c>
      <c r="T49" s="96"/>
      <c r="U49" s="96" t="s">
        <v>26</v>
      </c>
      <c r="V49" s="97"/>
    </row>
    <row r="50" spans="1:22" ht="18.600000000000001" thickBot="1" x14ac:dyDescent="0.35">
      <c r="A50" t="str">
        <f>IF(B50="","",B50&amp;"|"&amp;D50)</f>
        <v/>
      </c>
      <c r="B50" s="52"/>
      <c r="C50" s="53" t="s">
        <v>22</v>
      </c>
      <c r="D50" s="54"/>
      <c r="E50" s="89" t="s">
        <v>17</v>
      </c>
      <c r="F50" s="90"/>
      <c r="G50" s="89" t="s">
        <v>18</v>
      </c>
      <c r="H50" s="90"/>
      <c r="I50" s="89" t="s">
        <v>19</v>
      </c>
      <c r="J50" s="90"/>
      <c r="K50" s="89" t="s">
        <v>20</v>
      </c>
      <c r="L50" s="90"/>
      <c r="M50" s="89" t="s">
        <v>21</v>
      </c>
      <c r="N50" s="90"/>
      <c r="O50" s="89" t="s">
        <v>23</v>
      </c>
      <c r="P50" s="90"/>
      <c r="Q50" s="59">
        <f>IF(O51&gt;P51,1,0)+IF(O52&gt;P52,1,0)+IF(O53&gt;P53,1,0)+IF(O54&gt;P54,1,0)</f>
        <v>0</v>
      </c>
      <c r="R50" s="60">
        <f>IF(O51&lt;P51,1,0)+IF(O52&lt;P52,1,0)+IF(O53&lt;P53,1,0)+IF(O54&lt;P54,1,0)</f>
        <v>0</v>
      </c>
      <c r="S50" s="60">
        <f>SUM(O51:O54)</f>
        <v>0</v>
      </c>
      <c r="T50" s="60">
        <f>SUM(P51:P54)</f>
        <v>0</v>
      </c>
      <c r="U50" s="60">
        <f>SUM(E51:E54,G51:G54,I51:I54,K51:K54,M51:M54)</f>
        <v>0</v>
      </c>
      <c r="V50" s="61">
        <f>SUM(F51:F54,H51:H54,J51:J54,L51:L54,N51:N54)</f>
        <v>0</v>
      </c>
    </row>
    <row r="51" spans="1:22" ht="18" x14ac:dyDescent="0.35">
      <c r="B51" s="55"/>
      <c r="C51" s="40">
        <v>4</v>
      </c>
      <c r="D51" s="56"/>
      <c r="E51" s="49"/>
      <c r="F51" s="44"/>
      <c r="G51" s="49"/>
      <c r="H51" s="44"/>
      <c r="I51" s="43"/>
      <c r="J51" s="44"/>
      <c r="K51" s="49"/>
      <c r="L51" s="44"/>
      <c r="M51" s="43"/>
      <c r="N51" s="44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0</v>
      </c>
    </row>
    <row r="52" spans="1:22" ht="18" x14ac:dyDescent="0.35">
      <c r="B52" s="57"/>
      <c r="C52" s="41">
        <v>3</v>
      </c>
      <c r="D52" s="38"/>
      <c r="E52" s="50"/>
      <c r="F52" s="46"/>
      <c r="G52" s="50"/>
      <c r="H52" s="46"/>
      <c r="I52" s="45"/>
      <c r="J52" s="46"/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57"/>
      <c r="C53" s="41">
        <v>1</v>
      </c>
      <c r="D53" s="38"/>
      <c r="E53" s="50"/>
      <c r="F53" s="46"/>
      <c r="G53" s="50"/>
      <c r="H53" s="46"/>
      <c r="I53" s="45"/>
      <c r="J53" s="46"/>
      <c r="K53" s="50"/>
      <c r="L53" s="46"/>
      <c r="M53" s="45"/>
      <c r="N53" s="46"/>
      <c r="O53" s="45">
        <f t="shared" si="12"/>
        <v>0</v>
      </c>
      <c r="P53" s="46">
        <f t="shared" si="13"/>
        <v>0</v>
      </c>
    </row>
    <row r="54" spans="1:22" ht="18.600000000000001" thickBot="1" x14ac:dyDescent="0.4">
      <c r="B54" s="58"/>
      <c r="C54" s="42">
        <v>2</v>
      </c>
      <c r="D54" s="39"/>
      <c r="E54" s="51"/>
      <c r="F54" s="48"/>
      <c r="G54" s="51"/>
      <c r="H54" s="48"/>
      <c r="I54" s="47"/>
      <c r="J54" s="48"/>
      <c r="K54" s="51"/>
      <c r="L54" s="48"/>
      <c r="M54" s="47"/>
      <c r="N54" s="48"/>
      <c r="O54" s="47">
        <f t="shared" si="12"/>
        <v>0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5" t="s">
        <v>24</v>
      </c>
      <c r="R57" s="96"/>
      <c r="S57" s="96" t="s">
        <v>25</v>
      </c>
      <c r="T57" s="96"/>
      <c r="U57" s="96" t="s">
        <v>26</v>
      </c>
      <c r="V57" s="97"/>
    </row>
    <row r="58" spans="1:22" ht="18.600000000000001" thickBot="1" x14ac:dyDescent="0.35">
      <c r="A58" t="str">
        <f>IF(B58="","",B58&amp;"|"&amp;D58)</f>
        <v/>
      </c>
      <c r="B58" s="52"/>
      <c r="C58" s="53" t="s">
        <v>22</v>
      </c>
      <c r="D58" s="54"/>
      <c r="E58" s="89" t="s">
        <v>17</v>
      </c>
      <c r="F58" s="90"/>
      <c r="G58" s="89" t="s">
        <v>18</v>
      </c>
      <c r="H58" s="90"/>
      <c r="I58" s="89" t="s">
        <v>19</v>
      </c>
      <c r="J58" s="90"/>
      <c r="K58" s="89" t="s">
        <v>20</v>
      </c>
      <c r="L58" s="90"/>
      <c r="M58" s="89" t="s">
        <v>21</v>
      </c>
      <c r="N58" s="90"/>
      <c r="O58" s="89" t="s">
        <v>23</v>
      </c>
      <c r="P58" s="90"/>
      <c r="Q58" s="59">
        <f>IF(O59&gt;P59,1,0)+IF(O60&gt;P60,1,0)+IF(O61&gt;P61,1,0)+IF(O62&gt;P62,1,0)</f>
        <v>0</v>
      </c>
      <c r="R58" s="60">
        <f>IF(O59&lt;P59,1,0)+IF(O60&lt;P60,1,0)+IF(O61&lt;P61,1,0)+IF(O62&lt;P62,1,0)</f>
        <v>0</v>
      </c>
      <c r="S58" s="60">
        <f>SUM(O59:O62)</f>
        <v>0</v>
      </c>
      <c r="T58" s="60">
        <f>SUM(P59:P62)</f>
        <v>0</v>
      </c>
      <c r="U58" s="60">
        <f>SUM(E59:E62,G59:G62,I59:I62,K59:K62,M59:M62)</f>
        <v>0</v>
      </c>
      <c r="V58" s="61">
        <f>SUM(F59:F62,H59:H62,J59:J62,L59:L62,N59:N62)</f>
        <v>0</v>
      </c>
    </row>
    <row r="59" spans="1:22" ht="18" x14ac:dyDescent="0.35">
      <c r="B59" s="55"/>
      <c r="C59" s="40">
        <v>4</v>
      </c>
      <c r="D59" s="56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" x14ac:dyDescent="0.35">
      <c r="B60" s="57"/>
      <c r="C60" s="41">
        <v>3</v>
      </c>
      <c r="D60" s="38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" x14ac:dyDescent="0.35">
      <c r="B61" s="57"/>
      <c r="C61" s="41">
        <v>1</v>
      </c>
      <c r="D61" s="38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8.600000000000001" thickBot="1" x14ac:dyDescent="0.4">
      <c r="B62" s="58"/>
      <c r="C62" s="42">
        <v>2</v>
      </c>
      <c r="D62" s="39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" thickBot="1" x14ac:dyDescent="0.35"/>
    <row r="65" spans="1:22" ht="15" thickBot="1" x14ac:dyDescent="0.35">
      <c r="Q65" s="95" t="s">
        <v>24</v>
      </c>
      <c r="R65" s="96"/>
      <c r="S65" s="96" t="s">
        <v>25</v>
      </c>
      <c r="T65" s="96"/>
      <c r="U65" s="96" t="s">
        <v>26</v>
      </c>
      <c r="V65" s="97"/>
    </row>
    <row r="66" spans="1:22" ht="18.600000000000001" thickBot="1" x14ac:dyDescent="0.35">
      <c r="A66" t="str">
        <f>IF(B66="","",B66&amp;"|"&amp;D66)</f>
        <v/>
      </c>
      <c r="B66" s="52"/>
      <c r="C66" s="53" t="s">
        <v>22</v>
      </c>
      <c r="D66" s="54"/>
      <c r="E66" s="89" t="s">
        <v>17</v>
      </c>
      <c r="F66" s="90"/>
      <c r="G66" s="89" t="s">
        <v>18</v>
      </c>
      <c r="H66" s="90"/>
      <c r="I66" s="89" t="s">
        <v>19</v>
      </c>
      <c r="J66" s="90"/>
      <c r="K66" s="89" t="s">
        <v>20</v>
      </c>
      <c r="L66" s="90"/>
      <c r="M66" s="89" t="s">
        <v>21</v>
      </c>
      <c r="N66" s="90"/>
      <c r="O66" s="89" t="s">
        <v>23</v>
      </c>
      <c r="P66" s="90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" thickBot="1" x14ac:dyDescent="0.35"/>
    <row r="73" spans="1:22" ht="15" thickBot="1" x14ac:dyDescent="0.35">
      <c r="Q73" s="95" t="s">
        <v>24</v>
      </c>
      <c r="R73" s="96"/>
      <c r="S73" s="96" t="s">
        <v>25</v>
      </c>
      <c r="T73" s="96"/>
      <c r="U73" s="96" t="s">
        <v>26</v>
      </c>
      <c r="V73" s="97"/>
    </row>
    <row r="74" spans="1:22" ht="18.600000000000001" thickBot="1" x14ac:dyDescent="0.35">
      <c r="A74" t="str">
        <f>IF(B74="","",B74&amp;"|"&amp;D74)</f>
        <v/>
      </c>
      <c r="B74" s="52"/>
      <c r="C74" s="53" t="s">
        <v>22</v>
      </c>
      <c r="D74" s="54"/>
      <c r="E74" s="89" t="s">
        <v>17</v>
      </c>
      <c r="F74" s="90"/>
      <c r="G74" s="89" t="s">
        <v>18</v>
      </c>
      <c r="H74" s="90"/>
      <c r="I74" s="89" t="s">
        <v>19</v>
      </c>
      <c r="J74" s="90"/>
      <c r="K74" s="89" t="s">
        <v>20</v>
      </c>
      <c r="L74" s="90"/>
      <c r="M74" s="89" t="s">
        <v>21</v>
      </c>
      <c r="N74" s="90"/>
      <c r="O74" s="89" t="s">
        <v>23</v>
      </c>
      <c r="P74" s="90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55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57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57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58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BC3567-4A5B-4CE6-80F3-CA4DFB132712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92" t="s">
        <v>24</v>
      </c>
      <c r="R1" s="93"/>
      <c r="S1" s="93" t="s">
        <v>25</v>
      </c>
      <c r="T1" s="93"/>
      <c r="U1" s="93" t="s">
        <v>26</v>
      </c>
      <c r="V1" s="94"/>
    </row>
    <row r="2" spans="1:22" ht="18.600000000000001" thickBot="1" x14ac:dyDescent="0.35">
      <c r="A2" t="str">
        <f>IF(B2="","",B2&amp;"|"&amp;D2)</f>
        <v/>
      </c>
      <c r="B2" s="52"/>
      <c r="C2" s="53" t="s">
        <v>22</v>
      </c>
      <c r="D2" s="54"/>
      <c r="E2" s="89" t="s">
        <v>17</v>
      </c>
      <c r="F2" s="90"/>
      <c r="G2" s="89" t="s">
        <v>18</v>
      </c>
      <c r="H2" s="90"/>
      <c r="I2" s="91" t="s">
        <v>19</v>
      </c>
      <c r="J2" s="91"/>
      <c r="K2" s="89" t="s">
        <v>20</v>
      </c>
      <c r="L2" s="90"/>
      <c r="M2" s="91" t="s">
        <v>21</v>
      </c>
      <c r="N2" s="90"/>
      <c r="O2" s="91" t="s">
        <v>23</v>
      </c>
      <c r="P2" s="91"/>
      <c r="Q2" s="59">
        <f>IF(O3&gt;P3,1,0)+IF(O4&gt;P4,1,0)+IF(O5&gt;P5,1,0)+IF(O6&gt;P6,1,0)</f>
        <v>0</v>
      </c>
      <c r="R2" s="60">
        <f>IF(O3&lt;P3,1,0)+IF(O4&lt;P4,1,0)+IF(O5&lt;P5,1,0)+IF(O6&lt;P6,1,0)</f>
        <v>0</v>
      </c>
      <c r="S2" s="60">
        <f>SUM(O3:O6)</f>
        <v>0</v>
      </c>
      <c r="T2" s="60">
        <f>SUM(P3:P6)</f>
        <v>0</v>
      </c>
      <c r="U2" s="60">
        <f>SUM(E3:E6,G3:G6,I3:I6,K3:K6,M3:M6)</f>
        <v>0</v>
      </c>
      <c r="V2" s="61">
        <f>SUM(F3:F6,H3:H6,J3:J6,L3:L6,N3:N6)</f>
        <v>0</v>
      </c>
    </row>
    <row r="3" spans="1:22" ht="18" x14ac:dyDescent="0.35">
      <c r="B3" s="55"/>
      <c r="C3" s="40">
        <v>4</v>
      </c>
      <c r="D3" s="56"/>
      <c r="E3" s="49"/>
      <c r="F3" s="44"/>
      <c r="G3" s="49"/>
      <c r="H3" s="44"/>
      <c r="I3" s="43"/>
      <c r="J3" s="44"/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0</v>
      </c>
    </row>
    <row r="4" spans="1:22" ht="18" x14ac:dyDescent="0.35">
      <c r="B4" s="57"/>
      <c r="C4" s="41">
        <v>3</v>
      </c>
      <c r="D4" s="38"/>
      <c r="E4" s="50"/>
      <c r="F4" s="46"/>
      <c r="G4" s="50"/>
      <c r="H4" s="46"/>
      <c r="I4" s="45"/>
      <c r="J4" s="46"/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0</v>
      </c>
    </row>
    <row r="5" spans="1:22" ht="18" x14ac:dyDescent="0.35">
      <c r="B5" s="57"/>
      <c r="C5" s="41">
        <v>1</v>
      </c>
      <c r="D5" s="38"/>
      <c r="E5" s="50"/>
      <c r="F5" s="46"/>
      <c r="G5" s="50"/>
      <c r="H5" s="46"/>
      <c r="I5" s="45"/>
      <c r="J5" s="46"/>
      <c r="K5" s="50"/>
      <c r="L5" s="46"/>
      <c r="M5" s="45"/>
      <c r="N5" s="46"/>
      <c r="O5" s="45">
        <f t="shared" si="0"/>
        <v>0</v>
      </c>
      <c r="P5" s="46">
        <f t="shared" si="1"/>
        <v>0</v>
      </c>
    </row>
    <row r="6" spans="1:22" ht="15.75" customHeight="1" thickBot="1" x14ac:dyDescent="0.4">
      <c r="B6" s="58"/>
      <c r="C6" s="42">
        <v>2</v>
      </c>
      <c r="D6" s="39"/>
      <c r="E6" s="51"/>
      <c r="F6" s="48"/>
      <c r="G6" s="51"/>
      <c r="H6" s="48"/>
      <c r="I6" s="47"/>
      <c r="J6" s="48"/>
      <c r="K6" s="51"/>
      <c r="L6" s="48"/>
      <c r="M6" s="47"/>
      <c r="N6" s="48"/>
      <c r="O6" s="47">
        <f t="shared" si="0"/>
        <v>0</v>
      </c>
      <c r="P6" s="48">
        <f t="shared" si="1"/>
        <v>0</v>
      </c>
    </row>
    <row r="8" spans="1:22" ht="15" thickBot="1" x14ac:dyDescent="0.35"/>
    <row r="9" spans="1:22" ht="15" thickBot="1" x14ac:dyDescent="0.35">
      <c r="Q9" s="92" t="s">
        <v>24</v>
      </c>
      <c r="R9" s="93"/>
      <c r="S9" s="93" t="s">
        <v>25</v>
      </c>
      <c r="T9" s="93"/>
      <c r="U9" s="93" t="s">
        <v>26</v>
      </c>
      <c r="V9" s="94"/>
    </row>
    <row r="10" spans="1:22" ht="18.600000000000001" thickBot="1" x14ac:dyDescent="0.35">
      <c r="A10" t="str">
        <f>IF(B10="","",B10&amp;"|"&amp;D10)</f>
        <v/>
      </c>
      <c r="B10" s="52"/>
      <c r="C10" s="53" t="s">
        <v>22</v>
      </c>
      <c r="D10" s="54"/>
      <c r="E10" s="89" t="s">
        <v>17</v>
      </c>
      <c r="F10" s="90"/>
      <c r="G10" s="89" t="s">
        <v>18</v>
      </c>
      <c r="H10" s="90"/>
      <c r="I10" s="91" t="s">
        <v>19</v>
      </c>
      <c r="J10" s="91"/>
      <c r="K10" s="89" t="s">
        <v>20</v>
      </c>
      <c r="L10" s="90"/>
      <c r="M10" s="91" t="s">
        <v>21</v>
      </c>
      <c r="N10" s="90"/>
      <c r="O10" s="91" t="s">
        <v>23</v>
      </c>
      <c r="P10" s="91"/>
      <c r="Q10" s="59">
        <f>IF(O11&gt;P11,1,0)+IF(O12&gt;P12,1,0)+IF(O13&gt;P13,1,0)+IF(O14&gt;P14,1,0)</f>
        <v>0</v>
      </c>
      <c r="R10" s="60">
        <f>IF(O11&lt;P11,1,0)+IF(O12&lt;P12,1,0)+IF(O13&lt;P13,1,0)+IF(O14&lt;P14,1,0)</f>
        <v>0</v>
      </c>
      <c r="S10" s="60">
        <f>SUM(O11:O14)</f>
        <v>0</v>
      </c>
      <c r="T10" s="60">
        <f>SUM(P11:P14)</f>
        <v>0</v>
      </c>
      <c r="U10" s="60">
        <f>SUM(E11:E14,G11:G14,I11:I14,K11:K14,M11:M14)</f>
        <v>0</v>
      </c>
      <c r="V10" s="61">
        <f>SUM(F11:F14,H11:H14,J11:J14,L11:L14,N11:N14)</f>
        <v>0</v>
      </c>
    </row>
    <row r="11" spans="1:22" ht="18" x14ac:dyDescent="0.35">
      <c r="B11" s="55"/>
      <c r="C11" s="40">
        <v>4</v>
      </c>
      <c r="D11" s="56"/>
      <c r="E11" s="49"/>
      <c r="F11" s="44"/>
      <c r="G11" s="49"/>
      <c r="H11" s="44"/>
      <c r="I11" s="43"/>
      <c r="J11" s="44"/>
      <c r="K11" s="49"/>
      <c r="L11" s="44"/>
      <c r="M11" s="43"/>
      <c r="N11" s="44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0</v>
      </c>
    </row>
    <row r="12" spans="1:22" ht="18" x14ac:dyDescent="0.35">
      <c r="B12" s="57"/>
      <c r="C12" s="41">
        <v>3</v>
      </c>
      <c r="D12" s="38"/>
      <c r="E12" s="50"/>
      <c r="F12" s="46"/>
      <c r="G12" s="50"/>
      <c r="H12" s="46"/>
      <c r="I12" s="45"/>
      <c r="J12" s="46"/>
      <c r="K12" s="50"/>
      <c r="L12" s="46"/>
      <c r="M12" s="45"/>
      <c r="N12" s="46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0</v>
      </c>
    </row>
    <row r="13" spans="1:22" ht="18" x14ac:dyDescent="0.35">
      <c r="B13" s="57"/>
      <c r="C13" s="41">
        <v>1</v>
      </c>
      <c r="D13" s="38"/>
      <c r="E13" s="50"/>
      <c r="F13" s="46"/>
      <c r="G13" s="50"/>
      <c r="H13" s="46"/>
      <c r="I13" s="45"/>
      <c r="J13" s="46"/>
      <c r="K13" s="50"/>
      <c r="L13" s="46"/>
      <c r="M13" s="45"/>
      <c r="N13" s="46"/>
      <c r="O13" s="45">
        <f t="shared" si="2"/>
        <v>0</v>
      </c>
      <c r="P13" s="46">
        <f t="shared" si="3"/>
        <v>0</v>
      </c>
    </row>
    <row r="14" spans="1:22" ht="18.600000000000001" thickBot="1" x14ac:dyDescent="0.4">
      <c r="B14" s="58"/>
      <c r="C14" s="42">
        <v>2</v>
      </c>
      <c r="D14" s="39"/>
      <c r="E14" s="51"/>
      <c r="F14" s="48"/>
      <c r="G14" s="51"/>
      <c r="H14" s="48"/>
      <c r="I14" s="47"/>
      <c r="J14" s="48"/>
      <c r="K14" s="51"/>
      <c r="L14" s="48"/>
      <c r="M14" s="47"/>
      <c r="N14" s="48"/>
      <c r="O14" s="47">
        <f t="shared" si="2"/>
        <v>0</v>
      </c>
      <c r="P14" s="48">
        <f t="shared" si="3"/>
        <v>0</v>
      </c>
    </row>
    <row r="16" spans="1:22" ht="15" thickBot="1" x14ac:dyDescent="0.35"/>
    <row r="17" spans="1:22" ht="15" thickBot="1" x14ac:dyDescent="0.35">
      <c r="Q17" s="92" t="s">
        <v>24</v>
      </c>
      <c r="R17" s="93"/>
      <c r="S17" s="93" t="s">
        <v>25</v>
      </c>
      <c r="T17" s="93"/>
      <c r="U17" s="93" t="s">
        <v>26</v>
      </c>
      <c r="V17" s="94"/>
    </row>
    <row r="18" spans="1:22" ht="18.600000000000001" thickBot="1" x14ac:dyDescent="0.35">
      <c r="A18" t="str">
        <f>IF(B18="","",B18&amp;"|"&amp;D18)</f>
        <v/>
      </c>
      <c r="B18" s="52"/>
      <c r="C18" s="53" t="s">
        <v>22</v>
      </c>
      <c r="D18" s="54"/>
      <c r="E18" s="89" t="s">
        <v>17</v>
      </c>
      <c r="F18" s="90"/>
      <c r="G18" s="89" t="s">
        <v>18</v>
      </c>
      <c r="H18" s="90"/>
      <c r="I18" s="91" t="s">
        <v>19</v>
      </c>
      <c r="J18" s="91"/>
      <c r="K18" s="89" t="s">
        <v>20</v>
      </c>
      <c r="L18" s="90"/>
      <c r="M18" s="91" t="s">
        <v>21</v>
      </c>
      <c r="N18" s="90"/>
      <c r="O18" s="91" t="s">
        <v>23</v>
      </c>
      <c r="P18" s="91"/>
      <c r="Q18" s="59">
        <f>IF(O19&gt;P19,1,0)+IF(O20&gt;P20,1,0)+IF(O21&gt;P21,1,0)+IF(O22&gt;P22,1,0)</f>
        <v>0</v>
      </c>
      <c r="R18" s="60">
        <f>IF(O19&lt;P19,1,0)+IF(O20&lt;P20,1,0)+IF(O21&lt;P21,1,0)+IF(O22&lt;P22,1,0)</f>
        <v>0</v>
      </c>
      <c r="S18" s="60">
        <f>SUM(O19:O22)</f>
        <v>0</v>
      </c>
      <c r="T18" s="60">
        <f>SUM(P19:P22)</f>
        <v>0</v>
      </c>
      <c r="U18" s="60">
        <f>SUM(E19:E22,G19:G22,I19:I22,K19:K22,M19:M22)</f>
        <v>0</v>
      </c>
      <c r="V18" s="61">
        <f>SUM(F19:F22,H19:H22,J19:J22,L19:L22,N19:N22)</f>
        <v>0</v>
      </c>
    </row>
    <row r="19" spans="1:22" ht="18" x14ac:dyDescent="0.35">
      <c r="B19" s="55"/>
      <c r="C19" s="40">
        <v>4</v>
      </c>
      <c r="D19" s="56"/>
      <c r="E19" s="49"/>
      <c r="F19" s="44"/>
      <c r="G19" s="49"/>
      <c r="H19" s="44"/>
      <c r="I19" s="43"/>
      <c r="J19" s="44"/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0</v>
      </c>
    </row>
    <row r="20" spans="1:22" ht="18" x14ac:dyDescent="0.35">
      <c r="B20" s="57"/>
      <c r="C20" s="41">
        <v>3</v>
      </c>
      <c r="D20" s="38"/>
      <c r="E20" s="50"/>
      <c r="F20" s="46"/>
      <c r="G20" s="50"/>
      <c r="H20" s="46"/>
      <c r="I20" s="45"/>
      <c r="J20" s="46"/>
      <c r="K20" s="50"/>
      <c r="L20" s="46"/>
      <c r="M20" s="45"/>
      <c r="N20" s="46"/>
      <c r="O20" s="45">
        <f t="shared" ref="O20:O22" si="4">IF(E20&gt;F20,1,0)+IF(G20&gt;H20,1,0)+IF(I20&gt;J20,1,0)+IF(K20&gt;L20,1,0)+IF(M20&gt;N20,1,0)</f>
        <v>0</v>
      </c>
      <c r="P20" s="46">
        <f t="shared" ref="P20:P22" si="5">IF(E20&lt;F20,1,0)+IF(G20&lt;H20,1,0)+IF(I20&lt;J20,1,0)+IF(K20&lt;L20,1,0)+IF(M20&lt;N20,1,0)</f>
        <v>0</v>
      </c>
    </row>
    <row r="21" spans="1:22" ht="18" x14ac:dyDescent="0.35">
      <c r="B21" s="57"/>
      <c r="C21" s="41">
        <v>1</v>
      </c>
      <c r="D21" s="38"/>
      <c r="E21" s="50"/>
      <c r="F21" s="46"/>
      <c r="G21" s="50"/>
      <c r="H21" s="46"/>
      <c r="I21" s="45"/>
      <c r="J21" s="46"/>
      <c r="K21" s="50"/>
      <c r="L21" s="46"/>
      <c r="M21" s="45"/>
      <c r="N21" s="46"/>
      <c r="O21" s="45">
        <f t="shared" si="4"/>
        <v>0</v>
      </c>
      <c r="P21" s="46">
        <f t="shared" si="5"/>
        <v>0</v>
      </c>
    </row>
    <row r="22" spans="1:22" ht="18.600000000000001" thickBot="1" x14ac:dyDescent="0.4">
      <c r="B22" s="58"/>
      <c r="C22" s="42">
        <v>2</v>
      </c>
      <c r="D22" s="39"/>
      <c r="E22" s="51"/>
      <c r="F22" s="48"/>
      <c r="G22" s="51"/>
      <c r="H22" s="48"/>
      <c r="I22" s="47"/>
      <c r="J22" s="48"/>
      <c r="K22" s="51"/>
      <c r="L22" s="48"/>
      <c r="M22" s="47"/>
      <c r="N22" s="48"/>
      <c r="O22" s="47">
        <f t="shared" si="4"/>
        <v>0</v>
      </c>
      <c r="P22" s="48">
        <f t="shared" si="5"/>
        <v>0</v>
      </c>
    </row>
    <row r="24" spans="1:22" ht="15" thickBot="1" x14ac:dyDescent="0.35"/>
    <row r="25" spans="1:22" ht="15" thickBot="1" x14ac:dyDescent="0.35">
      <c r="Q25" s="92" t="s">
        <v>24</v>
      </c>
      <c r="R25" s="93"/>
      <c r="S25" s="93" t="s">
        <v>25</v>
      </c>
      <c r="T25" s="93"/>
      <c r="U25" s="93" t="s">
        <v>26</v>
      </c>
      <c r="V25" s="94"/>
    </row>
    <row r="26" spans="1:22" ht="18.600000000000001" thickBot="1" x14ac:dyDescent="0.35">
      <c r="A26" t="str">
        <f>IF(B26="","",B26&amp;"|"&amp;D26)</f>
        <v/>
      </c>
      <c r="B26" s="52"/>
      <c r="C26" s="53" t="s">
        <v>22</v>
      </c>
      <c r="D26" s="54"/>
      <c r="E26" s="89" t="s">
        <v>17</v>
      </c>
      <c r="F26" s="90"/>
      <c r="G26" s="89" t="s">
        <v>18</v>
      </c>
      <c r="H26" s="90"/>
      <c r="I26" s="91" t="s">
        <v>19</v>
      </c>
      <c r="J26" s="91"/>
      <c r="K26" s="89" t="s">
        <v>20</v>
      </c>
      <c r="L26" s="90"/>
      <c r="M26" s="91" t="s">
        <v>21</v>
      </c>
      <c r="N26" s="90"/>
      <c r="O26" s="91" t="s">
        <v>23</v>
      </c>
      <c r="P26" s="91"/>
      <c r="Q26" s="59">
        <f>IF(O27&gt;P27,1,0)+IF(O28&gt;P28,1,0)+IF(O29&gt;P29,1,0)+IF(O30&gt;P30,1,0)</f>
        <v>0</v>
      </c>
      <c r="R26" s="60">
        <f>IF(O27&lt;P27,1,0)+IF(O28&lt;P28,1,0)+IF(O29&lt;P29,1,0)+IF(O30&lt;P30,1,0)</f>
        <v>0</v>
      </c>
      <c r="S26" s="60">
        <f>SUM(O27:O30)</f>
        <v>0</v>
      </c>
      <c r="T26" s="60">
        <f>SUM(P27:P30)</f>
        <v>0</v>
      </c>
      <c r="U26" s="60">
        <f>SUM(E27:E30,G27:G30,I27:I30,K27:K30,M27:M30)</f>
        <v>0</v>
      </c>
      <c r="V26" s="61">
        <f>SUM(F27:F30,H27:H30,J27:J30,L27:L30,N27:N30)</f>
        <v>0</v>
      </c>
    </row>
    <row r="27" spans="1:22" ht="18" x14ac:dyDescent="0.35">
      <c r="B27" s="55"/>
      <c r="C27" s="40">
        <v>4</v>
      </c>
      <c r="D27" s="56"/>
      <c r="E27" s="49"/>
      <c r="F27" s="44"/>
      <c r="G27" s="49"/>
      <c r="H27" s="44"/>
      <c r="I27" s="43"/>
      <c r="J27" s="44"/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0</v>
      </c>
    </row>
    <row r="28" spans="1:22" ht="18" x14ac:dyDescent="0.35">
      <c r="B28" s="57"/>
      <c r="C28" s="41">
        <v>3</v>
      </c>
      <c r="D28" s="38"/>
      <c r="E28" s="50"/>
      <c r="F28" s="46"/>
      <c r="G28" s="50"/>
      <c r="H28" s="46"/>
      <c r="I28" s="45"/>
      <c r="J28" s="46"/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0</v>
      </c>
      <c r="P28" s="46">
        <f t="shared" ref="P28:P30" si="7">IF(E28&lt;F28,1,0)+IF(G28&lt;H28,1,0)+IF(I28&lt;J28,1,0)+IF(K28&lt;L28,1,0)+IF(M28&lt;N28,1,0)</f>
        <v>0</v>
      </c>
    </row>
    <row r="29" spans="1:22" ht="18" x14ac:dyDescent="0.35">
      <c r="B29" s="57"/>
      <c r="C29" s="41">
        <v>1</v>
      </c>
      <c r="D29" s="38"/>
      <c r="E29" s="50"/>
      <c r="F29" s="46"/>
      <c r="G29" s="50"/>
      <c r="H29" s="46"/>
      <c r="I29" s="45"/>
      <c r="J29" s="46"/>
      <c r="K29" s="50"/>
      <c r="L29" s="46"/>
      <c r="M29" s="45"/>
      <c r="N29" s="46"/>
      <c r="O29" s="45">
        <f t="shared" si="6"/>
        <v>0</v>
      </c>
      <c r="P29" s="46">
        <f t="shared" si="7"/>
        <v>0</v>
      </c>
    </row>
    <row r="30" spans="1:22" ht="18.600000000000001" thickBot="1" x14ac:dyDescent="0.4">
      <c r="B30" s="58"/>
      <c r="C30" s="42">
        <v>2</v>
      </c>
      <c r="D30" s="39"/>
      <c r="E30" s="51"/>
      <c r="F30" s="48"/>
      <c r="G30" s="51"/>
      <c r="H30" s="48"/>
      <c r="I30" s="47"/>
      <c r="J30" s="48"/>
      <c r="K30" s="51"/>
      <c r="L30" s="48"/>
      <c r="M30" s="47"/>
      <c r="N30" s="48"/>
      <c r="O30" s="47">
        <f t="shared" si="6"/>
        <v>0</v>
      </c>
      <c r="P30" s="48">
        <f t="shared" si="7"/>
        <v>0</v>
      </c>
    </row>
    <row r="32" spans="1:22" ht="15" thickBot="1" x14ac:dyDescent="0.35"/>
    <row r="33" spans="1:22" ht="15" thickBot="1" x14ac:dyDescent="0.35">
      <c r="Q33" s="92" t="s">
        <v>24</v>
      </c>
      <c r="R33" s="93"/>
      <c r="S33" s="93" t="s">
        <v>25</v>
      </c>
      <c r="T33" s="93"/>
      <c r="U33" s="93" t="s">
        <v>26</v>
      </c>
      <c r="V33" s="94"/>
    </row>
    <row r="34" spans="1:22" ht="18.600000000000001" thickBot="1" x14ac:dyDescent="0.35">
      <c r="A34" t="str">
        <f>IF(B34="","",B34&amp;"|"&amp;D34)</f>
        <v/>
      </c>
      <c r="B34" s="52"/>
      <c r="C34" s="53" t="s">
        <v>22</v>
      </c>
      <c r="D34" s="54"/>
      <c r="E34" s="89" t="s">
        <v>17</v>
      </c>
      <c r="F34" s="90"/>
      <c r="G34" s="89" t="s">
        <v>18</v>
      </c>
      <c r="H34" s="90"/>
      <c r="I34" s="91" t="s">
        <v>19</v>
      </c>
      <c r="J34" s="91"/>
      <c r="K34" s="89" t="s">
        <v>20</v>
      </c>
      <c r="L34" s="90"/>
      <c r="M34" s="91" t="s">
        <v>21</v>
      </c>
      <c r="N34" s="90"/>
      <c r="O34" s="91" t="s">
        <v>23</v>
      </c>
      <c r="P34" s="91"/>
      <c r="Q34" s="59">
        <f>IF(O35&gt;P35,1,0)+IF(O36&gt;P36,1,0)+IF(O37&gt;P37,1,0)+IF(O38&gt;P38,1,0)</f>
        <v>0</v>
      </c>
      <c r="R34" s="60">
        <f>IF(O35&lt;P35,1,0)+IF(O36&lt;P36,1,0)+IF(O37&lt;P37,1,0)+IF(O38&lt;P38,1,0)</f>
        <v>0</v>
      </c>
      <c r="S34" s="60">
        <f>SUM(O35:O38)</f>
        <v>0</v>
      </c>
      <c r="T34" s="60">
        <f>SUM(P35:P38)</f>
        <v>0</v>
      </c>
      <c r="U34" s="60">
        <f>SUM(E35:E38,G35:G38,I35:I38,K35:K38,M35:M38)</f>
        <v>0</v>
      </c>
      <c r="V34" s="61">
        <f>SUM(F35:F38,H35:H38,J35:J38,L35:L38,N35:N38)</f>
        <v>0</v>
      </c>
    </row>
    <row r="35" spans="1:22" ht="18" x14ac:dyDescent="0.35">
      <c r="B35" s="55"/>
      <c r="C35" s="40">
        <v>4</v>
      </c>
      <c r="D35" s="56"/>
      <c r="E35" s="49"/>
      <c r="F35" s="44"/>
      <c r="G35" s="49"/>
      <c r="H35" s="44"/>
      <c r="I35" s="43"/>
      <c r="J35" s="44"/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0</v>
      </c>
    </row>
    <row r="36" spans="1:22" ht="18" x14ac:dyDescent="0.35">
      <c r="B36" s="57"/>
      <c r="C36" s="41">
        <v>3</v>
      </c>
      <c r="D36" s="38"/>
      <c r="E36" s="50"/>
      <c r="F36" s="46"/>
      <c r="G36" s="50"/>
      <c r="H36" s="46"/>
      <c r="I36" s="45"/>
      <c r="J36" s="46"/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0</v>
      </c>
    </row>
    <row r="37" spans="1:22" ht="18" x14ac:dyDescent="0.35">
      <c r="B37" s="57"/>
      <c r="C37" s="41">
        <v>1</v>
      </c>
      <c r="D37" s="38"/>
      <c r="E37" s="50"/>
      <c r="F37" s="46"/>
      <c r="G37" s="50"/>
      <c r="H37" s="46"/>
      <c r="I37" s="45"/>
      <c r="J37" s="46"/>
      <c r="K37" s="50"/>
      <c r="L37" s="46"/>
      <c r="M37" s="45"/>
      <c r="N37" s="46"/>
      <c r="O37" s="45">
        <f t="shared" si="8"/>
        <v>0</v>
      </c>
      <c r="P37" s="46">
        <f t="shared" si="9"/>
        <v>0</v>
      </c>
    </row>
    <row r="38" spans="1:22" ht="18.600000000000001" thickBot="1" x14ac:dyDescent="0.4">
      <c r="B38" s="58"/>
      <c r="C38" s="42">
        <v>2</v>
      </c>
      <c r="D38" s="39"/>
      <c r="E38" s="51"/>
      <c r="F38" s="48"/>
      <c r="G38" s="51"/>
      <c r="H38" s="48"/>
      <c r="I38" s="47"/>
      <c r="J38" s="48"/>
      <c r="K38" s="51"/>
      <c r="L38" s="48"/>
      <c r="M38" s="47"/>
      <c r="N38" s="48"/>
      <c r="O38" s="47">
        <f t="shared" si="8"/>
        <v>0</v>
      </c>
      <c r="P38" s="48">
        <f t="shared" si="9"/>
        <v>0</v>
      </c>
    </row>
    <row r="40" spans="1:22" ht="15" thickBot="1" x14ac:dyDescent="0.35"/>
    <row r="41" spans="1:22" ht="15" thickBot="1" x14ac:dyDescent="0.35">
      <c r="Q41" s="92" t="s">
        <v>24</v>
      </c>
      <c r="R41" s="93"/>
      <c r="S41" s="93" t="s">
        <v>25</v>
      </c>
      <c r="T41" s="93"/>
      <c r="U41" s="93" t="s">
        <v>26</v>
      </c>
      <c r="V41" s="94"/>
    </row>
    <row r="42" spans="1:22" ht="18.600000000000001" thickBot="1" x14ac:dyDescent="0.35">
      <c r="A42" t="str">
        <f>IF(B42="","",B42&amp;"|"&amp;D42)</f>
        <v/>
      </c>
      <c r="B42" s="52"/>
      <c r="C42" s="53" t="s">
        <v>22</v>
      </c>
      <c r="D42" s="54"/>
      <c r="E42" s="89" t="s">
        <v>17</v>
      </c>
      <c r="F42" s="90"/>
      <c r="G42" s="89" t="s">
        <v>18</v>
      </c>
      <c r="H42" s="90"/>
      <c r="I42" s="91" t="s">
        <v>19</v>
      </c>
      <c r="J42" s="91"/>
      <c r="K42" s="89" t="s">
        <v>20</v>
      </c>
      <c r="L42" s="90"/>
      <c r="M42" s="91" t="s">
        <v>21</v>
      </c>
      <c r="N42" s="90"/>
      <c r="O42" s="91" t="s">
        <v>23</v>
      </c>
      <c r="P42" s="91"/>
      <c r="Q42" s="59">
        <f>IF(O43&gt;P43,1,0)+IF(O44&gt;P44,1,0)+IF(O45&gt;P45,1,0)+IF(O46&gt;P46,1,0)</f>
        <v>0</v>
      </c>
      <c r="R42" s="60">
        <f>IF(O43&lt;P43,1,0)+IF(O44&lt;P44,1,0)+IF(O45&lt;P45,1,0)+IF(O46&lt;P46,1,0)</f>
        <v>0</v>
      </c>
      <c r="S42" s="60">
        <f>SUM(O43:O46)</f>
        <v>0</v>
      </c>
      <c r="T42" s="60">
        <f>SUM(P43:P46)</f>
        <v>0</v>
      </c>
      <c r="U42" s="60">
        <f>SUM(E43:E46,G43:G46,I43:I46,K43:K46,M43:M46)</f>
        <v>0</v>
      </c>
      <c r="V42" s="61">
        <f>SUM(F43:F46,H43:H46,J43:J46,L43:L46,N43:N46)</f>
        <v>0</v>
      </c>
    </row>
    <row r="43" spans="1:22" ht="18" x14ac:dyDescent="0.35">
      <c r="B43" s="55"/>
      <c r="C43" s="40">
        <v>4</v>
      </c>
      <c r="D43" s="56"/>
      <c r="E43" s="49"/>
      <c r="F43" s="44"/>
      <c r="G43" s="49"/>
      <c r="H43" s="44"/>
      <c r="I43" s="43"/>
      <c r="J43" s="44"/>
      <c r="K43" s="49"/>
      <c r="L43" s="44"/>
      <c r="M43" s="43"/>
      <c r="N43" s="44"/>
      <c r="O43" s="43">
        <f>IF(E43&gt;F43,1,0)+IF(G43&gt;H43,1,0)+IF(I43&gt;J43,1,0)+IF(K43&gt;L43,1,0)+IF(M43&gt;N43,1,0)</f>
        <v>0</v>
      </c>
      <c r="P43" s="44">
        <f>IF(E43&lt;F43,1,0)+IF(G43&lt;H43,1,0)+IF(I43&lt;J43,1,0)+IF(K43&lt;L43,1,0)+IF(M43&lt;N43,1,0)</f>
        <v>0</v>
      </c>
    </row>
    <row r="44" spans="1:22" ht="18" x14ac:dyDescent="0.35">
      <c r="B44" s="57"/>
      <c r="C44" s="41">
        <v>3</v>
      </c>
      <c r="D44" s="38"/>
      <c r="E44" s="50"/>
      <c r="F44" s="46"/>
      <c r="G44" s="50"/>
      <c r="H44" s="46"/>
      <c r="I44" s="45"/>
      <c r="J44" s="46"/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0</v>
      </c>
    </row>
    <row r="45" spans="1:22" ht="18" x14ac:dyDescent="0.35">
      <c r="B45" s="57"/>
      <c r="C45" s="41">
        <v>1</v>
      </c>
      <c r="D45" s="38"/>
      <c r="E45" s="50"/>
      <c r="F45" s="46"/>
      <c r="G45" s="50"/>
      <c r="H45" s="46"/>
      <c r="I45" s="45"/>
      <c r="J45" s="46"/>
      <c r="K45" s="50"/>
      <c r="L45" s="46"/>
      <c r="M45" s="45"/>
      <c r="N45" s="46"/>
      <c r="O45" s="45">
        <f t="shared" si="10"/>
        <v>0</v>
      </c>
      <c r="P45" s="46">
        <f t="shared" si="11"/>
        <v>0</v>
      </c>
    </row>
    <row r="46" spans="1:22" ht="18.600000000000001" thickBot="1" x14ac:dyDescent="0.4">
      <c r="B46" s="58"/>
      <c r="C46" s="42">
        <v>2</v>
      </c>
      <c r="D46" s="39"/>
      <c r="E46" s="51"/>
      <c r="F46" s="48"/>
      <c r="G46" s="51"/>
      <c r="H46" s="48"/>
      <c r="I46" s="47"/>
      <c r="J46" s="48"/>
      <c r="K46" s="51"/>
      <c r="L46" s="48"/>
      <c r="M46" s="47"/>
      <c r="N46" s="48"/>
      <c r="O46" s="47">
        <f t="shared" si="10"/>
        <v>0</v>
      </c>
      <c r="P46" s="48">
        <f t="shared" si="11"/>
        <v>0</v>
      </c>
    </row>
    <row r="48" spans="1:22" ht="15" thickBot="1" x14ac:dyDescent="0.35"/>
    <row r="49" spans="1:22" ht="15" thickBot="1" x14ac:dyDescent="0.35">
      <c r="Q49" s="92" t="s">
        <v>24</v>
      </c>
      <c r="R49" s="93"/>
      <c r="S49" s="93" t="s">
        <v>25</v>
      </c>
      <c r="T49" s="93"/>
      <c r="U49" s="93" t="s">
        <v>26</v>
      </c>
      <c r="V49" s="94"/>
    </row>
    <row r="50" spans="1:22" ht="18.600000000000001" thickBot="1" x14ac:dyDescent="0.35">
      <c r="A50" t="str">
        <f>IF(B50="","",B50&amp;"|"&amp;D50)</f>
        <v/>
      </c>
      <c r="B50" s="52"/>
      <c r="C50" s="53" t="s">
        <v>22</v>
      </c>
      <c r="D50" s="54"/>
      <c r="E50" s="89" t="s">
        <v>17</v>
      </c>
      <c r="F50" s="90"/>
      <c r="G50" s="89" t="s">
        <v>18</v>
      </c>
      <c r="H50" s="90"/>
      <c r="I50" s="91" t="s">
        <v>19</v>
      </c>
      <c r="J50" s="91"/>
      <c r="K50" s="89" t="s">
        <v>20</v>
      </c>
      <c r="L50" s="90"/>
      <c r="M50" s="91" t="s">
        <v>21</v>
      </c>
      <c r="N50" s="90"/>
      <c r="O50" s="91" t="s">
        <v>23</v>
      </c>
      <c r="P50" s="91"/>
      <c r="Q50" s="59">
        <f>IF(O51&gt;P51,1,0)+IF(O52&gt;P52,1,0)+IF(O53&gt;P53,1,0)+IF(O54&gt;P54,1,0)</f>
        <v>0</v>
      </c>
      <c r="R50" s="60">
        <f>IF(O51&lt;P51,1,0)+IF(O52&lt;P52,1,0)+IF(O53&lt;P53,1,0)+IF(O54&lt;P54,1,0)</f>
        <v>0</v>
      </c>
      <c r="S50" s="60">
        <f>SUM(O51:O54)</f>
        <v>0</v>
      </c>
      <c r="T50" s="60">
        <f>SUM(P51:P54)</f>
        <v>0</v>
      </c>
      <c r="U50" s="60">
        <f>SUM(E51:E54,G51:G54,I51:I54,K51:K54,M51:M54)</f>
        <v>0</v>
      </c>
      <c r="V50" s="61">
        <f>SUM(F51:F54,H51:H54,J51:J54,L51:L54,N51:N54)</f>
        <v>0</v>
      </c>
    </row>
    <row r="51" spans="1:22" ht="18" x14ac:dyDescent="0.35">
      <c r="B51" s="55"/>
      <c r="C51" s="40">
        <v>4</v>
      </c>
      <c r="D51" s="56"/>
      <c r="E51" s="49"/>
      <c r="F51" s="44"/>
      <c r="G51" s="49"/>
      <c r="H51" s="44"/>
      <c r="I51" s="43"/>
      <c r="J51" s="44"/>
      <c r="K51" s="49"/>
      <c r="L51" s="44"/>
      <c r="M51" s="43"/>
      <c r="N51" s="44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0</v>
      </c>
    </row>
    <row r="52" spans="1:22" ht="18" x14ac:dyDescent="0.35">
      <c r="B52" s="57"/>
      <c r="C52" s="41">
        <v>3</v>
      </c>
      <c r="D52" s="38"/>
      <c r="E52" s="50"/>
      <c r="F52" s="46"/>
      <c r="G52" s="50"/>
      <c r="H52" s="46"/>
      <c r="I52" s="45"/>
      <c r="J52" s="46"/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0</v>
      </c>
    </row>
    <row r="53" spans="1:22" ht="18" x14ac:dyDescent="0.35">
      <c r="B53" s="57"/>
      <c r="C53" s="41">
        <v>1</v>
      </c>
      <c r="D53" s="38"/>
      <c r="E53" s="50"/>
      <c r="F53" s="46"/>
      <c r="G53" s="50"/>
      <c r="H53" s="46"/>
      <c r="I53" s="45"/>
      <c r="J53" s="46"/>
      <c r="K53" s="50"/>
      <c r="L53" s="46"/>
      <c r="M53" s="45"/>
      <c r="N53" s="46"/>
      <c r="O53" s="45">
        <f t="shared" si="12"/>
        <v>0</v>
      </c>
      <c r="P53" s="46">
        <f t="shared" si="13"/>
        <v>0</v>
      </c>
    </row>
    <row r="54" spans="1:22" ht="18.600000000000001" thickBot="1" x14ac:dyDescent="0.4">
      <c r="B54" s="58"/>
      <c r="C54" s="42">
        <v>2</v>
      </c>
      <c r="D54" s="39"/>
      <c r="E54" s="51"/>
      <c r="F54" s="48"/>
      <c r="G54" s="51"/>
      <c r="H54" s="48"/>
      <c r="I54" s="47"/>
      <c r="J54" s="48"/>
      <c r="K54" s="51"/>
      <c r="L54" s="48"/>
      <c r="M54" s="47"/>
      <c r="N54" s="48"/>
      <c r="O54" s="47">
        <f t="shared" si="12"/>
        <v>0</v>
      </c>
      <c r="P54" s="48">
        <f t="shared" si="13"/>
        <v>0</v>
      </c>
    </row>
    <row r="56" spans="1:22" ht="15" thickBot="1" x14ac:dyDescent="0.35"/>
    <row r="57" spans="1:22" ht="15" thickBot="1" x14ac:dyDescent="0.35">
      <c r="Q57" s="92" t="s">
        <v>24</v>
      </c>
      <c r="R57" s="93"/>
      <c r="S57" s="93" t="s">
        <v>25</v>
      </c>
      <c r="T57" s="93"/>
      <c r="U57" s="93" t="s">
        <v>26</v>
      </c>
      <c r="V57" s="94"/>
    </row>
    <row r="58" spans="1:22" ht="18.600000000000001" thickBot="1" x14ac:dyDescent="0.35">
      <c r="A58" t="str">
        <f>IF(B58="","",B58&amp;"|"&amp;D58)</f>
        <v/>
      </c>
      <c r="B58" s="52"/>
      <c r="C58" s="53" t="s">
        <v>22</v>
      </c>
      <c r="D58" s="54"/>
      <c r="E58" s="89" t="s">
        <v>17</v>
      </c>
      <c r="F58" s="90"/>
      <c r="G58" s="89" t="s">
        <v>18</v>
      </c>
      <c r="H58" s="90"/>
      <c r="I58" s="91" t="s">
        <v>19</v>
      </c>
      <c r="J58" s="91"/>
      <c r="K58" s="89" t="s">
        <v>20</v>
      </c>
      <c r="L58" s="90"/>
      <c r="M58" s="91" t="s">
        <v>21</v>
      </c>
      <c r="N58" s="90"/>
      <c r="O58" s="91" t="s">
        <v>23</v>
      </c>
      <c r="P58" s="91"/>
      <c r="Q58" s="59">
        <f>IF(O59&gt;P59,1,0)+IF(O60&gt;P60,1,0)+IF(O61&gt;P61,1,0)+IF(O62&gt;P62,1,0)</f>
        <v>0</v>
      </c>
      <c r="R58" s="60">
        <f>IF(O59&lt;P59,1,0)+IF(O60&lt;P60,1,0)+IF(O61&lt;P61,1,0)+IF(O62&lt;P62,1,0)</f>
        <v>0</v>
      </c>
      <c r="S58" s="60">
        <f>SUM(O59:O62)</f>
        <v>0</v>
      </c>
      <c r="T58" s="60">
        <f>SUM(P59:P62)</f>
        <v>0</v>
      </c>
      <c r="U58" s="60">
        <f>SUM(E59:E62,G59:G62,I59:I62,K59:K62,M59:M62)</f>
        <v>0</v>
      </c>
      <c r="V58" s="61">
        <f>SUM(F59:F62,H59:H62,J59:J62,L59:L62,N59:N62)</f>
        <v>0</v>
      </c>
    </row>
    <row r="59" spans="1:22" ht="18" x14ac:dyDescent="0.35">
      <c r="B59" s="55"/>
      <c r="C59" s="40">
        <v>4</v>
      </c>
      <c r="D59" s="56"/>
      <c r="E59" s="49"/>
      <c r="F59" s="44"/>
      <c r="G59" s="49"/>
      <c r="H59" s="44"/>
      <c r="I59" s="43"/>
      <c r="J59" s="44"/>
      <c r="K59" s="49"/>
      <c r="L59" s="44"/>
      <c r="M59" s="43"/>
      <c r="N59" s="44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0</v>
      </c>
    </row>
    <row r="60" spans="1:22" ht="18" x14ac:dyDescent="0.35">
      <c r="B60" s="57"/>
      <c r="C60" s="41">
        <v>3</v>
      </c>
      <c r="D60" s="38"/>
      <c r="E60" s="50"/>
      <c r="F60" s="46"/>
      <c r="G60" s="50"/>
      <c r="H60" s="46"/>
      <c r="I60" s="45"/>
      <c r="J60" s="46"/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0</v>
      </c>
    </row>
    <row r="61" spans="1:22" ht="18" x14ac:dyDescent="0.35">
      <c r="B61" s="57"/>
      <c r="C61" s="41">
        <v>1</v>
      </c>
      <c r="D61" s="38"/>
      <c r="E61" s="50"/>
      <c r="F61" s="46"/>
      <c r="G61" s="50"/>
      <c r="H61" s="46"/>
      <c r="I61" s="45"/>
      <c r="J61" s="46"/>
      <c r="K61" s="50"/>
      <c r="L61" s="46"/>
      <c r="M61" s="45"/>
      <c r="N61" s="46"/>
      <c r="O61" s="45">
        <f t="shared" si="14"/>
        <v>0</v>
      </c>
      <c r="P61" s="46">
        <f t="shared" si="15"/>
        <v>0</v>
      </c>
    </row>
    <row r="62" spans="1:22" ht="18.600000000000001" thickBot="1" x14ac:dyDescent="0.4">
      <c r="B62" s="58"/>
      <c r="C62" s="42">
        <v>2</v>
      </c>
      <c r="D62" s="39"/>
      <c r="E62" s="51"/>
      <c r="F62" s="48"/>
      <c r="G62" s="51"/>
      <c r="H62" s="48"/>
      <c r="I62" s="47"/>
      <c r="J62" s="48"/>
      <c r="K62" s="51"/>
      <c r="L62" s="48"/>
      <c r="M62" s="47"/>
      <c r="N62" s="48"/>
      <c r="O62" s="47">
        <f t="shared" si="14"/>
        <v>0</v>
      </c>
      <c r="P62" s="48">
        <f t="shared" si="15"/>
        <v>0</v>
      </c>
    </row>
    <row r="64" spans="1:22" ht="15" thickBot="1" x14ac:dyDescent="0.35"/>
    <row r="65" spans="1:22" ht="15" thickBot="1" x14ac:dyDescent="0.35">
      <c r="Q65" s="92" t="s">
        <v>24</v>
      </c>
      <c r="R65" s="93"/>
      <c r="S65" s="93" t="s">
        <v>25</v>
      </c>
      <c r="T65" s="93"/>
      <c r="U65" s="93" t="s">
        <v>26</v>
      </c>
      <c r="V65" s="94"/>
    </row>
    <row r="66" spans="1:22" ht="18.600000000000001" thickBot="1" x14ac:dyDescent="0.35">
      <c r="A66" t="str">
        <f>IF(B66="","",B66&amp;"|"&amp;D66)</f>
        <v/>
      </c>
      <c r="B66" s="52"/>
      <c r="C66" s="53" t="s">
        <v>22</v>
      </c>
      <c r="D66" s="54"/>
      <c r="E66" s="89" t="s">
        <v>17</v>
      </c>
      <c r="F66" s="90"/>
      <c r="G66" s="89" t="s">
        <v>18</v>
      </c>
      <c r="H66" s="90"/>
      <c r="I66" s="91" t="s">
        <v>19</v>
      </c>
      <c r="J66" s="91"/>
      <c r="K66" s="89" t="s">
        <v>20</v>
      </c>
      <c r="L66" s="90"/>
      <c r="M66" s="91" t="s">
        <v>21</v>
      </c>
      <c r="N66" s="90"/>
      <c r="O66" s="91" t="s">
        <v>23</v>
      </c>
      <c r="P66" s="91"/>
      <c r="Q66" s="59">
        <f>IF(O67&gt;P67,1,0)+IF(O68&gt;P68,1,0)+IF(O69&gt;P69,1,0)+IF(O70&gt;P70,1,0)</f>
        <v>0</v>
      </c>
      <c r="R66" s="60">
        <f>IF(O67&lt;P67,1,0)+IF(O68&lt;P68,1,0)+IF(O69&lt;P69,1,0)+IF(O70&lt;P70,1,0)</f>
        <v>0</v>
      </c>
      <c r="S66" s="60">
        <f>SUM(O67:O70)</f>
        <v>0</v>
      </c>
      <c r="T66" s="60">
        <f>SUM(P67:P70)</f>
        <v>0</v>
      </c>
      <c r="U66" s="60">
        <f>SUM(E67:E70,G67:G70,I67:I70,K67:K70,M67:M70)</f>
        <v>0</v>
      </c>
      <c r="V66" s="61">
        <f>SUM(F67:F70,H67:H70,J67:J70,L67:L70,N67:N70)</f>
        <v>0</v>
      </c>
    </row>
    <row r="67" spans="1:22" ht="18" x14ac:dyDescent="0.35">
      <c r="B67" s="55"/>
      <c r="C67" s="40">
        <v>4</v>
      </c>
      <c r="D67" s="56"/>
      <c r="E67" s="49"/>
      <c r="F67" s="44"/>
      <c r="G67" s="49"/>
      <c r="H67" s="44"/>
      <c r="I67" s="43"/>
      <c r="J67" s="44"/>
      <c r="K67" s="49"/>
      <c r="L67" s="44"/>
      <c r="M67" s="43"/>
      <c r="N67" s="44"/>
      <c r="O67" s="43">
        <f>IF(E67&gt;F67,1,0)+IF(G67&gt;H67,1,0)+IF(I67&gt;J67,1,0)+IF(K67&gt;L67,1,0)+IF(M67&gt;N67,1,0)</f>
        <v>0</v>
      </c>
      <c r="P67" s="44">
        <f>IF(E67&lt;F67,1,0)+IF(G67&lt;H67,1,0)+IF(I67&lt;J67,1,0)+IF(K67&lt;L67,1,0)+IF(M67&lt;N67,1,0)</f>
        <v>0</v>
      </c>
    </row>
    <row r="68" spans="1:22" ht="18" x14ac:dyDescent="0.35">
      <c r="B68" s="57"/>
      <c r="C68" s="41">
        <v>3</v>
      </c>
      <c r="D68" s="38"/>
      <c r="E68" s="50"/>
      <c r="F68" s="46"/>
      <c r="G68" s="50"/>
      <c r="H68" s="46"/>
      <c r="I68" s="45"/>
      <c r="J68" s="46"/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0</v>
      </c>
    </row>
    <row r="69" spans="1:22" ht="18" x14ac:dyDescent="0.35">
      <c r="B69" s="57"/>
      <c r="C69" s="41">
        <v>1</v>
      </c>
      <c r="D69" s="38"/>
      <c r="E69" s="50"/>
      <c r="F69" s="46"/>
      <c r="G69" s="50"/>
      <c r="H69" s="46"/>
      <c r="I69" s="45"/>
      <c r="J69" s="46"/>
      <c r="K69" s="50"/>
      <c r="L69" s="46"/>
      <c r="M69" s="45"/>
      <c r="N69" s="46"/>
      <c r="O69" s="45">
        <f t="shared" si="16"/>
        <v>0</v>
      </c>
      <c r="P69" s="46">
        <f t="shared" si="17"/>
        <v>0</v>
      </c>
    </row>
    <row r="70" spans="1:22" ht="18.600000000000001" thickBot="1" x14ac:dyDescent="0.4">
      <c r="B70" s="58"/>
      <c r="C70" s="42">
        <v>2</v>
      </c>
      <c r="D70" s="39"/>
      <c r="E70" s="51"/>
      <c r="F70" s="48"/>
      <c r="G70" s="51"/>
      <c r="H70" s="48"/>
      <c r="I70" s="47"/>
      <c r="J70" s="48"/>
      <c r="K70" s="51"/>
      <c r="L70" s="48"/>
      <c r="M70" s="47"/>
      <c r="N70" s="48"/>
      <c r="O70" s="47">
        <f t="shared" si="16"/>
        <v>0</v>
      </c>
      <c r="P70" s="48">
        <f t="shared" si="17"/>
        <v>0</v>
      </c>
    </row>
    <row r="72" spans="1:22" ht="15" thickBot="1" x14ac:dyDescent="0.35"/>
    <row r="73" spans="1:22" ht="15" thickBot="1" x14ac:dyDescent="0.35">
      <c r="Q73" s="92" t="s">
        <v>24</v>
      </c>
      <c r="R73" s="93"/>
      <c r="S73" s="93" t="s">
        <v>25</v>
      </c>
      <c r="T73" s="93"/>
      <c r="U73" s="93" t="s">
        <v>26</v>
      </c>
      <c r="V73" s="94"/>
    </row>
    <row r="74" spans="1:22" ht="18.600000000000001" thickBot="1" x14ac:dyDescent="0.35">
      <c r="A74" t="str">
        <f>IF(B74="","",B74&amp;"|"&amp;D74)</f>
        <v/>
      </c>
      <c r="B74" s="52"/>
      <c r="C74" s="53" t="s">
        <v>22</v>
      </c>
      <c r="D74" s="54"/>
      <c r="E74" s="89" t="s">
        <v>17</v>
      </c>
      <c r="F74" s="90"/>
      <c r="G74" s="89" t="s">
        <v>18</v>
      </c>
      <c r="H74" s="90"/>
      <c r="I74" s="91" t="s">
        <v>19</v>
      </c>
      <c r="J74" s="91"/>
      <c r="K74" s="89" t="s">
        <v>20</v>
      </c>
      <c r="L74" s="90"/>
      <c r="M74" s="91" t="s">
        <v>21</v>
      </c>
      <c r="N74" s="90"/>
      <c r="O74" s="91" t="s">
        <v>23</v>
      </c>
      <c r="P74" s="91"/>
      <c r="Q74" s="59">
        <f>IF(O75&gt;P75,1,0)+IF(O76&gt;P76,1,0)+IF(O77&gt;P77,1,0)+IF(O78&gt;P78,1,0)</f>
        <v>0</v>
      </c>
      <c r="R74" s="60">
        <f>IF(O75&lt;P75,1,0)+IF(O76&lt;P76,1,0)+IF(O77&lt;P77,1,0)+IF(O78&lt;P78,1,0)</f>
        <v>0</v>
      </c>
      <c r="S74" s="60">
        <f>SUM(O75:O78)</f>
        <v>0</v>
      </c>
      <c r="T74" s="60">
        <f>SUM(P75:P78)</f>
        <v>0</v>
      </c>
      <c r="U74" s="60">
        <f>SUM(E75:E78,G75:G78,I75:I78,K75:K78,M75:M78)</f>
        <v>0</v>
      </c>
      <c r="V74" s="61">
        <f>SUM(F75:F78,H75:H78,J75:J78,L75:L78,N75:N78)</f>
        <v>0</v>
      </c>
    </row>
    <row r="75" spans="1:22" ht="18" x14ac:dyDescent="0.35">
      <c r="B75" s="55"/>
      <c r="C75" s="40">
        <v>4</v>
      </c>
      <c r="D75" s="56"/>
      <c r="E75" s="49"/>
      <c r="F75" s="44"/>
      <c r="G75" s="49"/>
      <c r="H75" s="44"/>
      <c r="I75" s="43"/>
      <c r="J75" s="44"/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0</v>
      </c>
    </row>
    <row r="76" spans="1:22" ht="18" x14ac:dyDescent="0.35">
      <c r="B76" s="57"/>
      <c r="C76" s="41">
        <v>3</v>
      </c>
      <c r="D76" s="38"/>
      <c r="E76" s="50"/>
      <c r="F76" s="46"/>
      <c r="G76" s="50"/>
      <c r="H76" s="46"/>
      <c r="I76" s="45"/>
      <c r="J76" s="46"/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0</v>
      </c>
    </row>
    <row r="77" spans="1:22" ht="18" x14ac:dyDescent="0.35">
      <c r="B77" s="57"/>
      <c r="C77" s="41">
        <v>1</v>
      </c>
      <c r="D77" s="38"/>
      <c r="E77" s="50"/>
      <c r="F77" s="46"/>
      <c r="G77" s="50"/>
      <c r="H77" s="46"/>
      <c r="I77" s="45"/>
      <c r="J77" s="46"/>
      <c r="K77" s="50"/>
      <c r="L77" s="46"/>
      <c r="M77" s="45"/>
      <c r="N77" s="46"/>
      <c r="O77" s="45">
        <f t="shared" si="18"/>
        <v>0</v>
      </c>
      <c r="P77" s="46">
        <f t="shared" si="19"/>
        <v>0</v>
      </c>
    </row>
    <row r="78" spans="1:22" ht="18.600000000000001" thickBot="1" x14ac:dyDescent="0.4">
      <c r="B78" s="58"/>
      <c r="C78" s="42">
        <v>2</v>
      </c>
      <c r="D78" s="39"/>
      <c r="E78" s="51"/>
      <c r="F78" s="48"/>
      <c r="G78" s="51"/>
      <c r="H78" s="48"/>
      <c r="I78" s="47"/>
      <c r="J78" s="48"/>
      <c r="K78" s="51"/>
      <c r="L78" s="48"/>
      <c r="M78" s="47"/>
      <c r="N78" s="48"/>
      <c r="O78" s="47">
        <f t="shared" si="18"/>
        <v>0</v>
      </c>
      <c r="P78" s="48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k G A A B Q S w M E F A A C A A g A 8 U 1 z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8 U 1 z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N c 1 v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D x T X N b 6 z m 3 C q Q A A A D 2 A A A A E g A A A A A A A A A A A A A A A A A A A A A A Q 2 9 u Z m l n L 1 B h Y 2 t h Z 2 U u e G 1 s U E s B A i 0 A F A A C A A g A 8 U 1 z W w / K 6 a u k A A A A 6 Q A A A B M A A A A A A A A A A A A A A A A A 8 A A A A F t D b 2 5 0 Z W 5 0 X 1 R 5 c G V z X S 5 4 b W x Q S w E C L Q A U A A I A C A D x T X N b 7 O 1 G A z M D A A D 5 C w A A E w A A A A A A A A A A A A A A A A D h A Q A A R m 9 y b X V s Y X M v U 2 V j d G l v b j E u b V B L B Q Y A A A A A A w A D A M I A A A B h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D b 2 x 1 b W 5 U e X B l c y I g V m F s d W U 9 I n N B Q U F H Q m c 9 P S I g L z 4 8 R W 5 0 c n k g V H l w Z T 0 i R m l s b E x h c 3 R V c G R h d G V k I i B W Y W x 1 Z T 0 i Z D I w M j U t M T E t M T l U M D g 6 N D c 6 M z U u O T A x N D U w M 1 o i I C 8 + P E V u d H J 5 I F R 5 c G U 9 I l F 1 Z X J 5 S U Q i I F Z h b H V l P S J z Y W U 5 O T Q 2 N G I t N m V k N i 0 0 M z U 3 L T h k Z m Q t Z j d j M W E 5 Z m J l M T Z i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d u I r W y l 6 E K w g n C o b J 8 e H w A A A A A C A A A A A A A Q Z g A A A A E A A C A A A A D L k o 5 S q K k 0 r J u h Y I l q z h h O R J q T G D I D s s 5 d j m D B J O c r D g A A A A A O g A A A A A I A A C A A A A C b E 4 b z z 0 s x Z x + t j q U 8 A G 4 i g M o O 6 9 w P S 7 a + x n 9 1 x l r M Q l A A A A B g E y l J N F o P 1 C v q A B b p R G a U r g y 7 Q M l B S M 7 P K M p 1 j r S 8 j 9 + U 5 o N o 2 n W i o m 4 A h B 8 Y G X 4 O A l H P U q E 8 Y / b c F F z g j 1 V N d D e S Z h 1 q j d + t B H A 0 t U L A l k A A A A D J 1 9 F + D Q U i h d V D / V t m y 5 C p k o k C + v U u I Q m o d Y e C z r D 5 / c i k X g f a 1 s v / q T x d K l g J c y K o k j L M K G M w F W b G k R s E I d r I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2025-11-19T10:23:21Z</dcterms:modified>
</cp:coreProperties>
</file>