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fileSharing userName="Fodor István" algorithmName="SHA-512" hashValue="2ppSK2k1v7mGcjOjVAFrKsRMfbPgi+1H3QhxHp9isW303+G4epBKTUEaV62tBFh5vXZjLYbgLJlLSvGY55WsnQ==" saltValue="FC5kCQE8dsmlJ1YKIJDA/Q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Csapatbajnoki\2022_23\"/>
    </mc:Choice>
  </mc:AlternateContent>
  <xr:revisionPtr revIDLastSave="0" documentId="13_ncr:10001_{EFF13EA1-EE90-4181-9388-3E96FC1EE823}" xr6:coauthVersionLast="47" xr6:coauthVersionMax="47" xr10:uidLastSave="{00000000-0000-0000-0000-000000000000}"/>
  <bookViews>
    <workbookView xWindow="-108" yWindow="-108" windowWidth="23256" windowHeight="12720" xr2:uid="{7CA9E385-69AF-4D51-B54E-78C034B733B7}"/>
  </bookViews>
  <sheets>
    <sheet name="Mátrix" sheetId="1" r:id="rId1"/>
    <sheet name="Mérkőzések | eredmények" sheetId="4" r:id="rId2"/>
    <sheet name="Csapatok" sheetId="3" r:id="rId3"/>
    <sheet name="Időrend" sheetId="5" r:id="rId4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4" l="1"/>
  <c r="L3" i="4"/>
  <c r="M3" i="4" s="1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L30" i="4"/>
  <c r="M30" i="4" s="1"/>
  <c r="L31" i="4"/>
  <c r="M31" i="4" s="1"/>
  <c r="L32" i="4"/>
  <c r="M32" i="4" s="1"/>
  <c r="L33" i="4"/>
  <c r="M33" i="4" s="1"/>
  <c r="L34" i="4"/>
  <c r="M34" i="4" s="1"/>
  <c r="L35" i="4"/>
  <c r="M35" i="4" s="1"/>
  <c r="L36" i="4"/>
  <c r="M36" i="4" s="1"/>
  <c r="L37" i="4"/>
  <c r="M37" i="4" s="1"/>
  <c r="M2" i="4"/>
  <c r="T2" i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A11" i="1"/>
  <c r="A9" i="1"/>
  <c r="A5" i="1"/>
  <c r="A3" i="1"/>
  <c r="O3" i="1" s="1"/>
  <c r="B12" i="3"/>
  <c r="B8" i="3" l="1"/>
  <c r="B2" i="3"/>
  <c r="B4" i="3"/>
  <c r="F13" i="1"/>
  <c r="N14" i="1"/>
  <c r="I20" i="1"/>
  <c r="Q16" i="1"/>
  <c r="B20" i="1"/>
  <c r="J13" i="1"/>
  <c r="S15" i="1"/>
  <c r="D9" i="1"/>
  <c r="M9" i="1"/>
  <c r="U16" i="1"/>
  <c r="U9" i="1"/>
  <c r="U4" i="1"/>
  <c r="U20" i="1"/>
  <c r="U10" i="1"/>
  <c r="T18" i="1"/>
  <c r="S4" i="1"/>
  <c r="R3" i="1"/>
  <c r="S5" i="1"/>
  <c r="R13" i="1"/>
  <c r="S3" i="1"/>
  <c r="S6" i="1"/>
  <c r="R14" i="1"/>
  <c r="R4" i="1"/>
  <c r="R21" i="1"/>
  <c r="Q9" i="1"/>
  <c r="P19" i="1"/>
  <c r="Q10" i="1"/>
  <c r="Q20" i="1"/>
  <c r="O6" i="1"/>
  <c r="N3" i="1"/>
  <c r="N4" i="1"/>
  <c r="O5" i="1"/>
  <c r="N13" i="1"/>
  <c r="N19" i="1"/>
  <c r="O4" i="1"/>
  <c r="L16" i="1"/>
  <c r="M10" i="1"/>
  <c r="L19" i="1"/>
  <c r="M15" i="1"/>
  <c r="K3" i="1"/>
  <c r="J4" i="1"/>
  <c r="K19" i="1"/>
  <c r="J16" i="1"/>
  <c r="K4" i="1"/>
  <c r="K6" i="1"/>
  <c r="K14" i="1"/>
  <c r="J3" i="1"/>
  <c r="K5" i="1"/>
  <c r="H13" i="1"/>
  <c r="I16" i="1"/>
  <c r="H12" i="1"/>
  <c r="F4" i="1"/>
  <c r="F15" i="1"/>
  <c r="G3" i="1"/>
  <c r="G4" i="1"/>
  <c r="G19" i="1"/>
  <c r="F3" i="1"/>
  <c r="G5" i="1"/>
  <c r="F10" i="1"/>
  <c r="G9" i="1"/>
  <c r="G6" i="1"/>
  <c r="D10" i="1"/>
  <c r="D15" i="1"/>
  <c r="D4" i="1"/>
  <c r="D16" i="1"/>
  <c r="D3" i="1"/>
  <c r="C14" i="1"/>
  <c r="C13" i="1"/>
  <c r="B19" i="1"/>
  <c r="C5" i="1"/>
  <c r="B5" i="1"/>
  <c r="B8" i="1"/>
  <c r="E21" i="1"/>
  <c r="H21" i="1"/>
  <c r="M22" i="1"/>
  <c r="Q21" i="1"/>
  <c r="B21" i="1"/>
  <c r="B22" i="1"/>
  <c r="F21" i="1"/>
  <c r="I21" i="1"/>
  <c r="J22" i="1"/>
  <c r="L21" i="1"/>
  <c r="O22" i="1"/>
  <c r="P22" i="1"/>
  <c r="R22" i="1"/>
  <c r="E22" i="1"/>
  <c r="K21" i="1"/>
  <c r="N22" i="1"/>
  <c r="C21" i="1"/>
  <c r="C22" i="1"/>
  <c r="G21" i="1"/>
  <c r="H22" i="1"/>
  <c r="K22" i="1"/>
  <c r="M21" i="1"/>
  <c r="N21" i="1"/>
  <c r="Q22" i="1"/>
  <c r="S22" i="1"/>
  <c r="G22" i="1"/>
  <c r="S21" i="1"/>
  <c r="D21" i="1"/>
  <c r="D22" i="1"/>
  <c r="F22" i="1"/>
  <c r="I22" i="1"/>
  <c r="J21" i="1"/>
  <c r="L22" i="1"/>
  <c r="O21" i="1"/>
  <c r="P21" i="1"/>
  <c r="T19" i="1"/>
  <c r="C19" i="1"/>
  <c r="C20" i="1"/>
  <c r="F20" i="1"/>
  <c r="H19" i="1"/>
  <c r="J20" i="1"/>
  <c r="M19" i="1"/>
  <c r="O19" i="1"/>
  <c r="Q19" i="1"/>
  <c r="U19" i="1"/>
  <c r="D19" i="1"/>
  <c r="D20" i="1"/>
  <c r="G20" i="1"/>
  <c r="I19" i="1"/>
  <c r="K20" i="1"/>
  <c r="L20" i="1"/>
  <c r="N20" i="1"/>
  <c r="P20" i="1"/>
  <c r="T20" i="1"/>
  <c r="E19" i="1"/>
  <c r="E20" i="1"/>
  <c r="F19" i="1"/>
  <c r="H20" i="1"/>
  <c r="J19" i="1"/>
  <c r="M20" i="1"/>
  <c r="O20" i="1"/>
  <c r="U17" i="1"/>
  <c r="U18" i="1"/>
  <c r="B17" i="1"/>
  <c r="B18" i="1"/>
  <c r="G17" i="1"/>
  <c r="I18" i="1"/>
  <c r="K17" i="1"/>
  <c r="L17" i="1"/>
  <c r="N17" i="1"/>
  <c r="T17" i="1"/>
  <c r="E17" i="1"/>
  <c r="E18" i="1"/>
  <c r="F17" i="1"/>
  <c r="H18" i="1"/>
  <c r="J17" i="1"/>
  <c r="M18" i="1"/>
  <c r="O18" i="1"/>
  <c r="R17" i="1"/>
  <c r="R18" i="1"/>
  <c r="C17" i="1"/>
  <c r="C18" i="1"/>
  <c r="F18" i="1"/>
  <c r="H17" i="1"/>
  <c r="J18" i="1"/>
  <c r="M17" i="1"/>
  <c r="O17" i="1"/>
  <c r="S17" i="1"/>
  <c r="S18" i="1"/>
  <c r="D17" i="1"/>
  <c r="D18" i="1"/>
  <c r="G18" i="1"/>
  <c r="I17" i="1"/>
  <c r="K18" i="1"/>
  <c r="L18" i="1"/>
  <c r="N18" i="1"/>
  <c r="P15" i="1"/>
  <c r="T15" i="1"/>
  <c r="R16" i="1"/>
  <c r="E15" i="1"/>
  <c r="E16" i="1"/>
  <c r="G15" i="1"/>
  <c r="H15" i="1"/>
  <c r="K16" i="1"/>
  <c r="M16" i="1"/>
  <c r="Q15" i="1"/>
  <c r="U15" i="1"/>
  <c r="S16" i="1"/>
  <c r="B15" i="1"/>
  <c r="B16" i="1"/>
  <c r="F16" i="1"/>
  <c r="I15" i="1"/>
  <c r="J15" i="1"/>
  <c r="L15" i="1"/>
  <c r="R15" i="1"/>
  <c r="P16" i="1"/>
  <c r="T16" i="1"/>
  <c r="C15" i="1"/>
  <c r="C16" i="1"/>
  <c r="G16" i="1"/>
  <c r="H16" i="1"/>
  <c r="K15" i="1"/>
  <c r="L7" i="1"/>
  <c r="J8" i="1"/>
  <c r="C8" i="1"/>
  <c r="I7" i="1"/>
  <c r="M7" i="1"/>
  <c r="Q7" i="1"/>
  <c r="U7" i="1"/>
  <c r="K8" i="1"/>
  <c r="O8" i="1"/>
  <c r="S8" i="1"/>
  <c r="D7" i="1"/>
  <c r="D8" i="1"/>
  <c r="P7" i="1"/>
  <c r="R8" i="1"/>
  <c r="J7" i="1"/>
  <c r="N7" i="1"/>
  <c r="R7" i="1"/>
  <c r="H8" i="1"/>
  <c r="L8" i="1"/>
  <c r="P8" i="1"/>
  <c r="T8" i="1"/>
  <c r="E7" i="1"/>
  <c r="E8" i="1"/>
  <c r="H7" i="1"/>
  <c r="T7" i="1"/>
  <c r="N8" i="1"/>
  <c r="C7" i="1"/>
  <c r="K7" i="1"/>
  <c r="O7" i="1"/>
  <c r="S7" i="1"/>
  <c r="I8" i="1"/>
  <c r="M8" i="1"/>
  <c r="Q8" i="1"/>
  <c r="U8" i="1"/>
  <c r="B7" i="1"/>
  <c r="O13" i="1"/>
  <c r="S13" i="1"/>
  <c r="O14" i="1"/>
  <c r="S14" i="1"/>
  <c r="D13" i="1"/>
  <c r="D14" i="1"/>
  <c r="G13" i="1"/>
  <c r="I13" i="1"/>
  <c r="K13" i="1"/>
  <c r="P13" i="1"/>
  <c r="T13" i="1"/>
  <c r="P14" i="1"/>
  <c r="T14" i="1"/>
  <c r="E13" i="1"/>
  <c r="E14" i="1"/>
  <c r="F14" i="1"/>
  <c r="H14" i="1"/>
  <c r="J14" i="1"/>
  <c r="Q13" i="1"/>
  <c r="U13" i="1"/>
  <c r="Q14" i="1"/>
  <c r="U14" i="1"/>
  <c r="B13" i="1"/>
  <c r="B14" i="1"/>
  <c r="G14" i="1"/>
  <c r="I14" i="1"/>
  <c r="Q12" i="1"/>
  <c r="B11" i="1"/>
  <c r="G12" i="1"/>
  <c r="I12" i="1"/>
  <c r="L11" i="1"/>
  <c r="P11" i="1"/>
  <c r="T11" i="1"/>
  <c r="N12" i="1"/>
  <c r="R12" i="1"/>
  <c r="C11" i="1"/>
  <c r="C12" i="1"/>
  <c r="F11" i="1"/>
  <c r="H11" i="1"/>
  <c r="S11" i="1"/>
  <c r="U12" i="1"/>
  <c r="Q11" i="1"/>
  <c r="U11" i="1"/>
  <c r="O12" i="1"/>
  <c r="S12" i="1"/>
  <c r="D11" i="1"/>
  <c r="D12" i="1"/>
  <c r="G11" i="1"/>
  <c r="I11" i="1"/>
  <c r="O11" i="1"/>
  <c r="M12" i="1"/>
  <c r="B12" i="1"/>
  <c r="M11" i="1"/>
  <c r="N11" i="1"/>
  <c r="R11" i="1"/>
  <c r="L12" i="1"/>
  <c r="P12" i="1"/>
  <c r="T12" i="1"/>
  <c r="E11" i="1"/>
  <c r="E12" i="1"/>
  <c r="F12" i="1"/>
  <c r="J9" i="1"/>
  <c r="N9" i="1"/>
  <c r="R9" i="1"/>
  <c r="J10" i="1"/>
  <c r="N10" i="1"/>
  <c r="R10" i="1"/>
  <c r="E9" i="1"/>
  <c r="E10" i="1"/>
  <c r="G10" i="1"/>
  <c r="K9" i="1"/>
  <c r="O9" i="1"/>
  <c r="S9" i="1"/>
  <c r="K10" i="1"/>
  <c r="O10" i="1"/>
  <c r="S10" i="1"/>
  <c r="B9" i="1"/>
  <c r="B10" i="1"/>
  <c r="F9" i="1"/>
  <c r="L9" i="1"/>
  <c r="P9" i="1"/>
  <c r="T9" i="1"/>
  <c r="L10" i="1"/>
  <c r="P10" i="1"/>
  <c r="T10" i="1"/>
  <c r="C9" i="1"/>
  <c r="C10" i="1"/>
  <c r="H5" i="1"/>
  <c r="L5" i="1"/>
  <c r="P5" i="1"/>
  <c r="T5" i="1"/>
  <c r="H6" i="1"/>
  <c r="L6" i="1"/>
  <c r="P6" i="1"/>
  <c r="T6" i="1"/>
  <c r="B6" i="1"/>
  <c r="I5" i="1"/>
  <c r="M5" i="1"/>
  <c r="Q5" i="1"/>
  <c r="U5" i="1"/>
  <c r="I6" i="1"/>
  <c r="M6" i="1"/>
  <c r="Q6" i="1"/>
  <c r="U6" i="1"/>
  <c r="C6" i="1"/>
  <c r="F5" i="1"/>
  <c r="J5" i="1"/>
  <c r="N5" i="1"/>
  <c r="R5" i="1"/>
  <c r="F6" i="1"/>
  <c r="J6" i="1"/>
  <c r="N6" i="1"/>
  <c r="R6" i="1"/>
  <c r="E3" i="1"/>
  <c r="H3" i="1"/>
  <c r="L3" i="1"/>
  <c r="P3" i="1"/>
  <c r="T3" i="1"/>
  <c r="H4" i="1"/>
  <c r="L4" i="1"/>
  <c r="P4" i="1"/>
  <c r="T4" i="1"/>
  <c r="E4" i="1"/>
  <c r="I3" i="1"/>
  <c r="M3" i="1"/>
  <c r="Q3" i="1"/>
  <c r="U3" i="1"/>
  <c r="I4" i="1"/>
  <c r="M4" i="1"/>
  <c r="Q4" i="1"/>
  <c r="B6" i="3"/>
  <c r="B11" i="3"/>
  <c r="B7" i="3"/>
  <c r="B10" i="3"/>
  <c r="B9" i="3"/>
  <c r="B5" i="3"/>
  <c r="B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<sst xmlns="http://schemas.openxmlformats.org/spreadsheetml/2006/main" count="193" uniqueCount="109">
  <si>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</si>
  <si>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</si>
  <si>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</si>
  <si>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</si>
  <si>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</si>
  <si>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</si>
  <si>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</si>
  <si>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</si>
  <si>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</si>
  <si>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</si>
  <si>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</si>
  <si>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</si>
  <si>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</si>
  <si>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</si>
  <si>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Csé-Team Labda Egylet I</t>
  </si>
  <si>
    <t>City Squash Club SE</t>
  </si>
  <si>
    <t>Squashberek SE</t>
  </si>
  <si>
    <t>Victor-BLE Team I</t>
  </si>
  <si>
    <t>Gekko SE</t>
  </si>
  <si>
    <t>Colosseum-Luxus SE</t>
  </si>
  <si>
    <t>Go Ahead SC SE I</t>
  </si>
  <si>
    <t>Golden Ball SE</t>
  </si>
  <si>
    <t>Pro Squash Akadémia SE</t>
  </si>
  <si>
    <t>Csé-Team Labda Egylet I|City Squash Club SE</t>
  </si>
  <si>
    <t>City Squash Club SE|Csé-Team Labda Egylet I</t>
  </si>
  <si>
    <t>Csé-Team Labda Egylet I|Squashberek SE</t>
  </si>
  <si>
    <t>Squashberek SE|Csé-Team Labda Egylet I</t>
  </si>
  <si>
    <t>Csé-Team Labda Egylet I|Victor-BLE Team I</t>
  </si>
  <si>
    <t>Victor-BLE Team I|Csé-Team Labda Egylet I</t>
  </si>
  <si>
    <t>Csé-Team Labda Egylet I|Gekko SE</t>
  </si>
  <si>
    <t>Gekko SE|Csé-Team Labda Egylet I</t>
  </si>
  <si>
    <t>Csé-Team Labda Egylet I|Colosseum-Luxus SE</t>
  </si>
  <si>
    <t>Colosseum-Luxus SE|Csé-Team Labda Egylet I</t>
  </si>
  <si>
    <t>Csé-Team Labda Egylet I|Go Ahead SC SE I</t>
  </si>
  <si>
    <t>Go Ahead SC SE I|Csé-Team Labda Egylet I</t>
  </si>
  <si>
    <t>Csé-Team Labda Egylet I|Golden Ball SE</t>
  </si>
  <si>
    <t>Golden Ball SE|Csé-Team Labda Egylet I</t>
  </si>
  <si>
    <t>Csé-Team Labda Egylet I|Pro Squash Akadémia SE</t>
  </si>
  <si>
    <t>Pro Squash Akadémia SE|Csé-Team Labda Egylet I</t>
  </si>
  <si>
    <t>City Squash Club SE|Squashberek SE</t>
  </si>
  <si>
    <t>Squashberek SE|City Squash Club SE</t>
  </si>
  <si>
    <t>City Squash Club SE|Victor-BLE Team I</t>
  </si>
  <si>
    <t>Victor-BLE Team I|City Squash Club SE</t>
  </si>
  <si>
    <t>City Squash Club SE|Gekko SE</t>
  </si>
  <si>
    <t>Gekko SE|City Squash Club SE</t>
  </si>
  <si>
    <t>City Squash Club SE|Colosseum-Luxus SE</t>
  </si>
  <si>
    <t>Colosseum-Luxus SE|City Squash Club SE</t>
  </si>
  <si>
    <t>City Squash Club SE|Go Ahead SC SE I</t>
  </si>
  <si>
    <t>Go Ahead SC SE I|City Squash Club SE</t>
  </si>
  <si>
    <t>City Squash Club SE|Golden Ball SE</t>
  </si>
  <si>
    <t>Golden Ball SE|City Squash Club SE</t>
  </si>
  <si>
    <t>City Squash Club SE|Pro Squash Akadémia SE</t>
  </si>
  <si>
    <t>Pro Squash Akadémia SE|City Squash Club SE</t>
  </si>
  <si>
    <t>Squashberek SE|Victor-BLE Team I</t>
  </si>
  <si>
    <t>Victor-BLE Team I|Squashberek SE</t>
  </si>
  <si>
    <t>Squashberek SE|Gekko SE</t>
  </si>
  <si>
    <t>Gekko SE|Squashberek SE</t>
  </si>
  <si>
    <t>Squashberek SE|Colosseum-Luxus SE</t>
  </si>
  <si>
    <t>Colosseum-Luxus SE|Squashberek SE</t>
  </si>
  <si>
    <t>Squashberek SE|Go Ahead SC SE I</t>
  </si>
  <si>
    <t>Go Ahead SC SE I|Squashberek SE</t>
  </si>
  <si>
    <t>Squashberek SE|Golden Ball SE</t>
  </si>
  <si>
    <t>Golden Ball SE|Squashberek SE</t>
  </si>
  <si>
    <t>Squashberek SE|Pro Squash Akadémia SE</t>
  </si>
  <si>
    <t>Pro Squash Akadémia SE|Squashberek SE</t>
  </si>
  <si>
    <t>Victor-BLE Team I|Gekko SE</t>
  </si>
  <si>
    <t>Gekko SE|Victor-BLE Team I</t>
  </si>
  <si>
    <t>Victor-BLE Team I|Colosseum-Luxus SE</t>
  </si>
  <si>
    <t>Colosseum-Luxus SE|Victor-BLE Team I</t>
  </si>
  <si>
    <t>Victor-BLE Team I|Go Ahead SC SE I</t>
  </si>
  <si>
    <t>Go Ahead SC SE I|Victor-BLE Team I</t>
  </si>
  <si>
    <t>Victor-BLE Team I|Golden Ball SE</t>
  </si>
  <si>
    <t>Golden Ball SE|Victor-BLE Team I</t>
  </si>
  <si>
    <t>Victor-BLE Team I|Pro Squash Akadémia SE</t>
  </si>
  <si>
    <t>Pro Squash Akadémia SE|Victor-BLE Team I</t>
  </si>
  <si>
    <t>Gekko SE|Colosseum-Luxus SE</t>
  </si>
  <si>
    <t>Colosseum-Luxus SE|Gekko SE</t>
  </si>
  <si>
    <t>Gekko SE|Go Ahead SC SE I</t>
  </si>
  <si>
    <t>Go Ahead SC SE I|Gekko SE</t>
  </si>
  <si>
    <t>Gekko SE|Golden Ball SE</t>
  </si>
  <si>
    <t>Golden Ball SE|Gekko SE</t>
  </si>
  <si>
    <t>Gekko SE|Pro Squash Akadémia SE</t>
  </si>
  <si>
    <t>Pro Squash Akadémia SE|Gekko SE</t>
  </si>
  <si>
    <t>Colosseum-Luxus SE|Go Ahead SC SE I</t>
  </si>
  <si>
    <t>Go Ahead SC SE I|Colosseum-Luxus SE</t>
  </si>
  <si>
    <t>Colosseum-Luxus SE|Golden Ball SE</t>
  </si>
  <si>
    <t>Golden Ball SE|Colosseum-Luxus SE</t>
  </si>
  <si>
    <t>Colosseum-Luxus SE|Pro Squash Akadémia SE</t>
  </si>
  <si>
    <t>Pro Squash Akadémia SE|Colosseum-Luxus SE</t>
  </si>
  <si>
    <t>Go Ahead SC SE I|Golden Ball SE</t>
  </si>
  <si>
    <t>Golden Ball SE|Go Ahead SC SE I</t>
  </si>
  <si>
    <t>Go Ahead SC SE I|Pro Squash Akadémia SE</t>
  </si>
  <si>
    <t>Pro Squash Akadémia SE|Go Ahead SC SE I</t>
  </si>
  <si>
    <t>Golden Ball SE|Pro Squash Akadémia SE</t>
  </si>
  <si>
    <t>Pro Squash Akadémia SE|Golden Ball SE</t>
  </si>
  <si>
    <t>Helyezés</t>
  </si>
  <si>
    <t>03.25. Aktív Squash Club</t>
  </si>
  <si>
    <t>City Squash Club SE - Squashberek SE</t>
  </si>
  <si>
    <t>Csé-Team Labda Egylet I - Golden Ball SE</t>
  </si>
  <si>
    <t>Colosseum-Luxus SE - Pro Squash Akadémia SE</t>
  </si>
  <si>
    <t>Gekko SE - Go Ahead SC SE I</t>
  </si>
  <si>
    <t>Go Ahead SC SE I - Golden Ball SE</t>
  </si>
  <si>
    <t>Csé-Team Labda Egylet I - Victor-BLE Team I</t>
  </si>
  <si>
    <t>City Squash Club SE - Pro Squash Akadémia SE</t>
  </si>
  <si>
    <t>Gekko SE - Colosseum-Luxus SE</t>
  </si>
  <si>
    <t>Csé-Team Labda Egylet I - City Squash Club SE</t>
  </si>
  <si>
    <t>Squashberek SE - Victor-BLE Team I</t>
  </si>
  <si>
    <t>Go Ahead SC SE I - Pro Squash Akadémia SE</t>
  </si>
  <si>
    <t>Colosseum-Luxus SE - Golden Ball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</si>
</sst>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auto="1"/>
      </top>
      <bottom/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 style="medium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1" xfId="0" applyFill="1" applyBorder="1"/>
    <xf numFmtId="0" fontId="0" fillId="2" borderId="13" xfId="0" applyFill="1" applyBorder="1"/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4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2" borderId="38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0" fontId="5" fillId="0" borderId="44" xfId="0" applyNumberFormat="1" applyFont="1" applyBorder="1" applyAlignment="1">
      <alignment horizontal="center" vertical="center"/>
    </xf>
    <xf numFmtId="20" fontId="5" fillId="0" borderId="45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20" fontId="5" fillId="0" borderId="46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4" fillId="0" borderId="2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0" fillId="0" borderId="40" xfId="0" applyBorder="1"/>
    <xf numFmtId="20" fontId="5" fillId="0" borderId="38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</cellXfs>
  <cellStyles count="1">
    <cellStyle name="Normál" xfId="0" builtinId="0"/>
  </cellStyles>
  <dxfs count="16">
    <dxf>
      <font>
        <color theme="0"/>
      </font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numFmt numFmtId="0" formatCode="General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37" tableType="queryTable" totalsRowShown="0">
  <autoFilter ref="A1:M37" xr:uid="{892CAFA8-37B9-4F67-BEE0-3D69562A6EDD}">
    <filterColumn colId="2">
      <filters>
        <filter val="Csé-Team Labda Egylet I"/>
      </filters>
    </filterColumn>
  </autoFilter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 dataDxfId="15"/>
    <tableColumn id="5" xr3:uid="{76305D33-FCE2-4799-BE18-A315E710CC8E}" uniqueName="5" name="Csapatok.2" queryTableFieldId="5" dataDxfId="14"/>
    <tableColumn id="20" xr3:uid="{52CA6774-1F3B-49AD-B58A-D7F9A6262BBA}" uniqueName="20" name="Forduló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B12" totalsRowShown="0">
  <autoFilter ref="A1:B12" xr:uid="{32AFCE3A-7916-41AC-AAB0-71EDD2247BD9}"/>
  <tableColumns count="2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eredmények'!L:L)+SUMIF('Mérkőzések | eredmények'!D:D,cs_1,'Mérkőzések | eredmények'!M:M)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dimension ref="A1:Y33"/>
  <sheetViews>
    <sheetView showGridLines="0" tabSelected="1" topLeftCell="E1" workbookViewId="0">
      <selection activeCell="X4" sqref="X4"/>
    </sheetView>
  </sheetViews>
  <sheetFormatPr defaultRowHeight="14.4" x14ac:dyDescent="0.3"/>
  <cols>
    <col min="1" max="1" width="14.44140625" customWidth="1"/>
    <col min="2" max="21" width="6.88671875" customWidth="1"/>
    <col min="24" max="24" width="21" bestFit="1" customWidth="1"/>
  </cols>
  <sheetData>
    <row r="1" spans="1:25" ht="15" thickBot="1" x14ac:dyDescent="0.35"/>
    <row r="2" spans="1:25" ht="32.25" customHeight="1" x14ac:dyDescent="0.3">
      <c r="A2" s="35"/>
      <c r="B2" s="45" t="str">
        <f>IF(cs_1="","",cs_1)</f>
        <v>Csé-Team Labda Egylet I</v>
      </c>
      <c r="C2" s="42"/>
      <c r="D2" s="42" t="str">
        <f>IF(cs_2="","",cs_2)</f>
        <v>City Squash Club SE</v>
      </c>
      <c r="E2" s="42"/>
      <c r="F2" s="42" t="str">
        <f>IF(cs_3="","",cs_3)</f>
        <v>Squashberek SE</v>
      </c>
      <c r="G2" s="42"/>
      <c r="H2" s="42" t="str">
        <f>IF(cs_4="","",cs_4)</f>
        <v>Victor-BLE Team I</v>
      </c>
      <c r="I2" s="42"/>
      <c r="J2" s="42" t="str">
        <f>IF(cs_5="","",cs_5)</f>
        <v>Gekko SE</v>
      </c>
      <c r="K2" s="42"/>
      <c r="L2" s="42" t="str">
        <f>IF(cs_6="","",cs_6)</f>
        <v>Colosseum-Luxus SE</v>
      </c>
      <c r="M2" s="42"/>
      <c r="N2" s="42" t="str">
        <f>IF(cs_7="","",cs_7)</f>
        <v>Go Ahead SC SE I</v>
      </c>
      <c r="O2" s="42"/>
      <c r="P2" s="42" t="str">
        <f>IF(cs_8="","",cs_8)</f>
        <v>Golden Ball SE</v>
      </c>
      <c r="Q2" s="42"/>
      <c r="R2" s="42" t="str">
        <f>IF(cs_9="","",cs_9)</f>
        <v>Pro Squash Akadémia SE</v>
      </c>
      <c r="S2" s="42"/>
      <c r="T2" s="42" t="str">
        <f>IF(cs_10="","",cs_10)</f>
        <v/>
      </c>
      <c r="U2" s="43"/>
    </row>
    <row r="3" spans="1:25" ht="17.25" customHeight="1" x14ac:dyDescent="0.3">
      <c r="A3" s="44" t="str">
        <f>IF(cs_1="","",cs_1)</f>
        <v>Csé-Team Labda Egylet I</v>
      </c>
      <c r="B3" s="14"/>
      <c r="C3" s="15"/>
      <c r="D3" s="3">
        <f>IFERROR(IFERROR(VLOOKUP($A3&amp;"|"&amp;D$2,'Mérkőzések | eredmények'!$A:$K,6,0),VLOOKUP($A3&amp;"|"&amp;D$2,'Mérkőzések | eredmények'!$B:$K,5,0)),"")</f>
        <v>0</v>
      </c>
      <c r="E3" s="4">
        <f>IFERROR(IFERROR(VLOOKUP($A3&amp;"|"&amp;D$2,'Mérkőzések | eredmények'!$A:$K,7,0),VLOOKUP($A3&amp;"|"&amp;D$2,'Mérkőzések | eredmények'!$B:$K,6,0)),"")</f>
        <v>0</v>
      </c>
      <c r="F3" s="18">
        <f>IFERROR(IFERROR(VLOOKUP($A3&amp;"|"&amp;F$2,'Mérkőzések | eredmények'!$A:$K,6,0),VLOOKUP($A3&amp;"|"&amp;F$2,'Mérkőzések | eredmények'!$B:$K,5,0)),"")</f>
        <v>2</v>
      </c>
      <c r="G3" s="19">
        <f>IFERROR(IFERROR(VLOOKUP($A3&amp;"|"&amp;F$2,'Mérkőzések | eredmények'!$A:$K,7,0),VLOOKUP($A3&amp;"|"&amp;F$2,'Mérkőzések | eredmények'!$B:$K,6,0)),"")</f>
        <v>2</v>
      </c>
      <c r="H3" s="3">
        <f>IFERROR(IFERROR(VLOOKUP($A3&amp;"|"&amp;H$2,'Mérkőzések | eredmények'!$A:$K,6,0),VLOOKUP($A3&amp;"|"&amp;H$2,'Mérkőzések | eredmények'!$B:$K,5,0)),"")</f>
        <v>0</v>
      </c>
      <c r="I3" s="4">
        <f>IFERROR(IFERROR(VLOOKUP($A3&amp;"|"&amp;H$2,'Mérkőzések | eredmények'!$A:$K,7,0),VLOOKUP($A3&amp;"|"&amp;H$2,'Mérkőzések | eredmények'!$B:$K,6,0)),"")</f>
        <v>0</v>
      </c>
      <c r="J3" s="18">
        <f>IFERROR(IFERROR(VLOOKUP($A3&amp;"|"&amp;J$2,'Mérkőzések | eredmények'!$A:$K,6,0),VLOOKUP($A3&amp;"|"&amp;J$2,'Mérkőzések | eredmények'!$B:$K,5,0)),"")</f>
        <v>4</v>
      </c>
      <c r="K3" s="19">
        <f>IFERROR(IFERROR(VLOOKUP($A3&amp;"|"&amp;J$2,'Mérkőzések | eredmények'!$A:$K,7,0),VLOOKUP($A3&amp;"|"&amp;J$2,'Mérkőzések | eredmények'!$B:$K,6,0)),"")</f>
        <v>0</v>
      </c>
      <c r="L3" s="3">
        <f>IFERROR(IFERROR(VLOOKUP($A3&amp;"|"&amp;L$2,'Mérkőzések | eredmények'!$A:$K,6,0),VLOOKUP($A3&amp;"|"&amp;L$2,'Mérkőzések | eredmények'!$B:$K,5,0)),"")</f>
        <v>2</v>
      </c>
      <c r="M3" s="4">
        <f>IFERROR(IFERROR(VLOOKUP($A3&amp;"|"&amp;L$2,'Mérkőzések | eredmények'!$A:$K,7,0),VLOOKUP($A3&amp;"|"&amp;L$2,'Mérkőzések | eredmények'!$B:$K,6,0)),"")</f>
        <v>2</v>
      </c>
      <c r="N3" s="18">
        <f>IFERROR(IFERROR(VLOOKUP($A3&amp;"|"&amp;N$2,'Mérkőzések | eredmények'!$A:$K,6,0),VLOOKUP($A3&amp;"|"&amp;N$2,'Mérkőzések | eredmények'!$B:$K,5,0)),"")</f>
        <v>3</v>
      </c>
      <c r="O3" s="19">
        <f>IFERROR(IFERROR(VLOOKUP($A3&amp;"|"&amp;N$2,'Mérkőzések | eredmények'!$A:$K,7,0),VLOOKUP($A3&amp;"|"&amp;N$2,'Mérkőzések | eredmények'!$B:$K,6,0)),"")</f>
        <v>0</v>
      </c>
      <c r="P3" s="3">
        <f>IFERROR(IFERROR(VLOOKUP($A3&amp;"|"&amp;P$2,'Mérkőzések | eredmények'!$A:$K,6,0),VLOOKUP($A3&amp;"|"&amp;P$2,'Mérkőzések | eredmények'!$B:$K,5,0)),"")</f>
        <v>0</v>
      </c>
      <c r="Q3" s="4">
        <f>IFERROR(IFERROR(VLOOKUP($A3&amp;"|"&amp;P$2,'Mérkőzések | eredmények'!$A:$K,7,0),VLOOKUP($A3&amp;"|"&amp;P$2,'Mérkőzések | eredmények'!$B:$K,6,0)),"")</f>
        <v>0</v>
      </c>
      <c r="R3" s="18">
        <f>IFERROR(IFERROR(VLOOKUP($A3&amp;"|"&amp;R$2,'Mérkőzések | eredmények'!$A:$K,6,0),VLOOKUP($A3&amp;"|"&amp;R$2,'Mérkőzések | eredmények'!$B:$K,5,0)),"")</f>
        <v>4</v>
      </c>
      <c r="S3" s="19">
        <f>IFERROR(IFERROR(VLOOKUP($A3&amp;"|"&amp;R$2,'Mérkőzések | eredmények'!$A:$K,7,0),VLOOKUP($A3&amp;"|"&amp;R$2,'Mérkőzések | eredmények'!$B:$K,6,0)),"")</f>
        <v>0</v>
      </c>
      <c r="T3" s="3" t="str">
        <f>IFERROR(IFERROR(VLOOKUP($A3&amp;"|"&amp;T$2,'Mérkőzések | eredmények'!$A:$K,6,0),VLOOKUP($A3&amp;"|"&amp;T$2,'Mérkőzések | eredmények'!$B:$K,5,0)),"")</f>
        <v/>
      </c>
      <c r="U3" s="5" t="str">
        <f>IFERROR(IFERROR(VLOOKUP($A3&amp;"|"&amp;T$2,'Mérkőzések | eredmények'!$A:$K,7,0),VLOOKUP($A3&amp;"|"&amp;T$2,'Mérkőzések | eredmények'!$B:$K,6,0)),"")</f>
        <v/>
      </c>
      <c r="W3" t="s">
        <v>95</v>
      </c>
      <c r="X3" t="s">
        <v>0</v>
      </c>
      <c r="Y3" t="s">
        <v>9</v>
      </c>
    </row>
    <row r="4" spans="1:25" ht="17.25" customHeight="1" x14ac:dyDescent="0.3">
      <c r="A4" s="40"/>
      <c r="B4" s="12"/>
      <c r="C4" s="16"/>
      <c r="D4" s="20">
        <f>IFERROR(IFERROR(VLOOKUP($A3&amp;"|"&amp;D$2,'Mérkőzések | eredmények'!$A:$K,8,0),VLOOKUP($A3&amp;"|"&amp;D$2,'Mérkőzések | eredmények'!$B:$K,7,0)),"")</f>
        <v>0</v>
      </c>
      <c r="E4" s="21">
        <f>IFERROR(IFERROR(VLOOKUP($A3&amp;"|"&amp;D$2,'Mérkőzések | eredmények'!$A:$K,9,0),VLOOKUP($A3&amp;"|"&amp;D$2,'Mérkőzések | eredmények'!$B:$K,8,0)),"")</f>
        <v>0</v>
      </c>
      <c r="F4" s="22">
        <f>IFERROR(IFERROR(VLOOKUP($A3&amp;"|"&amp;F$2,'Mérkőzések | eredmények'!$A:$K,8,0),VLOOKUP($A3&amp;"|"&amp;F$2,'Mérkőzések | eredmények'!$B:$K,7,0)),"")</f>
        <v>6</v>
      </c>
      <c r="G4" s="23">
        <f>IFERROR(IFERROR(VLOOKUP($A3&amp;"|"&amp;F$2,'Mérkőzések | eredmények'!$A:$K,9,0),VLOOKUP($A3&amp;"|"&amp;F$2,'Mérkőzések | eredmények'!$B:$K,8,0)),"")</f>
        <v>7</v>
      </c>
      <c r="H4" s="20">
        <f>IFERROR(IFERROR(VLOOKUP($A3&amp;"|"&amp;H$2,'Mérkőzések | eredmények'!$A:$K,8,0),VLOOKUP($A3&amp;"|"&amp;H$2,'Mérkőzések | eredmények'!$B:$K,7,0)),"")</f>
        <v>0</v>
      </c>
      <c r="I4" s="21">
        <f>IFERROR(IFERROR(VLOOKUP($A3&amp;"|"&amp;H$2,'Mérkőzések | eredmények'!$A:$K,9,0),VLOOKUP($A3&amp;"|"&amp;H$2,'Mérkőzések | eredmények'!$B:$K,8,0)),"")</f>
        <v>0</v>
      </c>
      <c r="J4" s="20">
        <f>IFERROR(IFERROR(VLOOKUP($A3&amp;"|"&amp;J$2,'Mérkőzések | eredmények'!$A:$K,8,0),VLOOKUP($A3&amp;"|"&amp;J$2,'Mérkőzések | eredmények'!$B:$K,7,0)),"")</f>
        <v>11</v>
      </c>
      <c r="K4" s="21">
        <f>IFERROR(IFERROR(VLOOKUP($A3&amp;"|"&amp;J$2,'Mérkőzések | eredmények'!$A:$K,9,0),VLOOKUP($A3&amp;"|"&amp;J$2,'Mérkőzések | eredmények'!$B:$K,8,0)),"")</f>
        <v>4</v>
      </c>
      <c r="L4" s="20">
        <f>IFERROR(IFERROR(VLOOKUP($A3&amp;"|"&amp;L$2,'Mérkőzések | eredmények'!$A:$K,8,0),VLOOKUP($A3&amp;"|"&amp;L$2,'Mérkőzések | eredmények'!$B:$K,7,0)),"")</f>
        <v>10</v>
      </c>
      <c r="M4" s="21">
        <f>IFERROR(IFERROR(VLOOKUP($A3&amp;"|"&amp;L$2,'Mérkőzések | eredmények'!$A:$K,9,0),VLOOKUP($A3&amp;"|"&amp;L$2,'Mérkőzések | eredmények'!$B:$K,8,0)),"")</f>
        <v>6</v>
      </c>
      <c r="N4" s="22">
        <f>IFERROR(IFERROR(VLOOKUP($A3&amp;"|"&amp;N$2,'Mérkőzések | eredmények'!$A:$K,8,0),VLOOKUP($A3&amp;"|"&amp;N$2,'Mérkőzések | eredmények'!$B:$K,7,0)),"")</f>
        <v>12</v>
      </c>
      <c r="O4" s="23">
        <f>IFERROR(IFERROR(VLOOKUP($A3&amp;"|"&amp;N$2,'Mérkőzések | eredmények'!$A:$K,9,0),VLOOKUP($A3&amp;"|"&amp;N$2,'Mérkőzések | eredmények'!$B:$K,8,0)),"")</f>
        <v>0</v>
      </c>
      <c r="P4" s="22">
        <f>IFERROR(IFERROR(VLOOKUP($A3&amp;"|"&amp;P$2,'Mérkőzések | eredmények'!$A:$K,8,0),VLOOKUP($A3&amp;"|"&amp;P$2,'Mérkőzések | eredmények'!$B:$K,7,0)),"")</f>
        <v>0</v>
      </c>
      <c r="Q4" s="23">
        <f>IFERROR(IFERROR(VLOOKUP($A3&amp;"|"&amp;P$2,'Mérkőzések | eredmények'!$A:$K,9,0),VLOOKUP($A3&amp;"|"&amp;P$2,'Mérkőzések | eredmények'!$B:$K,8,0)),"")</f>
        <v>0</v>
      </c>
      <c r="R4" s="20">
        <f>IFERROR(IFERROR(VLOOKUP($A3&amp;"|"&amp;R$2,'Mérkőzések | eredmények'!$A:$K,8,0),VLOOKUP($A3&amp;"|"&amp;R$2,'Mérkőzések | eredmények'!$B:$K,7,0)),"")</f>
        <v>12</v>
      </c>
      <c r="S4" s="21">
        <f>IFERROR(IFERROR(VLOOKUP($A3&amp;"|"&amp;R$2,'Mérkőzések | eredmények'!$A:$K,9,0),VLOOKUP($A3&amp;"|"&amp;R$2,'Mérkőzések | eredmények'!$B:$K,8,0)),"")</f>
        <v>4</v>
      </c>
      <c r="T4" s="20" t="str">
        <f>IFERROR(IFERROR(VLOOKUP($A3&amp;"|"&amp;T$2,'Mérkőzések | eredmények'!$A:$K,8,0),VLOOKUP($A3&amp;"|"&amp;T$2,'Mérkőzések | eredmények'!$B:$K,7,0)),"")</f>
        <v/>
      </c>
      <c r="U4" s="24" t="str">
        <f>IFERROR(IFERROR(VLOOKUP($A3&amp;"|"&amp;T$2,'Mérkőzések | eredmények'!$A:$K,9,0),VLOOKUP($A3&amp;"|"&amp;T$2,'Mérkőzések | eredmények'!$B:$K,8,0)),"")</f>
        <v/>
      </c>
      <c r="W4" s="17">
        <v>1</v>
      </c>
      <c r="X4" t="s">
        <v>16</v>
      </c>
      <c r="Y4">
        <v>17</v>
      </c>
    </row>
    <row r="5" spans="1:25" ht="17.25" customHeight="1" x14ac:dyDescent="0.3">
      <c r="A5" s="39" t="str">
        <f>IF(cs_2="","",cs_2)</f>
        <v>City Squash Club SE</v>
      </c>
      <c r="B5" s="3">
        <f>IFERROR(IFERROR(VLOOKUP($A5&amp;"|"&amp;B$2,'Mérkőzések | eredmények'!$A:$K,7,0),VLOOKUP($A5&amp;"|"&amp;B$2,'Mérkőzések | eredmények'!$B:$K,6,0)),"")</f>
        <v>0</v>
      </c>
      <c r="C5" s="4">
        <f>IFERROR(IFERROR(VLOOKUP($A5&amp;"|"&amp;B$2,'Mérkőzések | eredmények'!$A:$K,6,0),VLOOKUP($A5&amp;"|"&amp;B$2,'Mérkőzések | eredmények'!$B:$K,5,0)),"")</f>
        <v>0</v>
      </c>
      <c r="D5" s="2"/>
      <c r="E5" s="2"/>
      <c r="F5" s="18">
        <f>IFERROR(IFERROR(VLOOKUP($A5&amp;"|"&amp;F$2,'Mérkőzések | eredmények'!$A:$K,6,0),VLOOKUP($A5&amp;"|"&amp;F$2,'Mérkőzések | eredmények'!$B:$K,5,0)),"")</f>
        <v>0</v>
      </c>
      <c r="G5" s="19">
        <f>IFERROR(IFERROR(VLOOKUP($A5&amp;"|"&amp;F$2,'Mérkőzések | eredmények'!$A:$K,7,0),VLOOKUP($A5&amp;"|"&amp;F$2,'Mérkőzések | eredmények'!$B:$K,6,0)),"")</f>
        <v>0</v>
      </c>
      <c r="H5" s="3">
        <f>IFERROR(IFERROR(VLOOKUP($A5&amp;"|"&amp;H$2,'Mérkőzések | eredmények'!$A:$K,6,0),VLOOKUP($A5&amp;"|"&amp;H$2,'Mérkőzések | eredmények'!$B:$K,5,0)),"")</f>
        <v>4</v>
      </c>
      <c r="I5" s="4">
        <f>IFERROR(IFERROR(VLOOKUP($A5&amp;"|"&amp;H$2,'Mérkőzések | eredmények'!$A:$K,7,0),VLOOKUP($A5&amp;"|"&amp;H$2,'Mérkőzések | eredmények'!$B:$K,6,0)),"")</f>
        <v>0</v>
      </c>
      <c r="J5" s="18">
        <f>IFERROR(IFERROR(VLOOKUP($A5&amp;"|"&amp;J$2,'Mérkőzések | eredmények'!$A:$K,6,0),VLOOKUP($A5&amp;"|"&amp;J$2,'Mérkőzések | eredmények'!$B:$K,5,0)),"")</f>
        <v>4</v>
      </c>
      <c r="K5" s="19">
        <f>IFERROR(IFERROR(VLOOKUP($A5&amp;"|"&amp;J$2,'Mérkőzések | eredmények'!$A:$K,7,0),VLOOKUP($A5&amp;"|"&amp;J$2,'Mérkőzések | eredmények'!$B:$K,6,0)),"")</f>
        <v>0</v>
      </c>
      <c r="L5" s="3">
        <f>IFERROR(IFERROR(VLOOKUP($A5&amp;"|"&amp;L$2,'Mérkőzések | eredmények'!$A:$K,6,0),VLOOKUP($A5&amp;"|"&amp;L$2,'Mérkőzések | eredmények'!$B:$K,5,0)),"")</f>
        <v>4</v>
      </c>
      <c r="M5" s="4">
        <f>IFERROR(IFERROR(VLOOKUP($A5&amp;"|"&amp;L$2,'Mérkőzések | eredmények'!$A:$K,7,0),VLOOKUP($A5&amp;"|"&amp;L$2,'Mérkőzések | eredmények'!$B:$K,6,0)),"")</f>
        <v>0</v>
      </c>
      <c r="N5" s="18">
        <f>IFERROR(IFERROR(VLOOKUP($A5&amp;"|"&amp;N$2,'Mérkőzések | eredmények'!$A:$K,6,0),VLOOKUP($A5&amp;"|"&amp;N$2,'Mérkőzések | eredmények'!$B:$K,5,0)),"")</f>
        <v>4</v>
      </c>
      <c r="O5" s="19">
        <f>IFERROR(IFERROR(VLOOKUP($A5&amp;"|"&amp;N$2,'Mérkőzések | eredmények'!$A:$K,7,0),VLOOKUP($A5&amp;"|"&amp;N$2,'Mérkőzések | eredmények'!$B:$K,6,0)),"")</f>
        <v>0</v>
      </c>
      <c r="P5" s="3">
        <f>IFERROR(IFERROR(VLOOKUP($A5&amp;"|"&amp;P$2,'Mérkőzések | eredmények'!$A:$K,6,0),VLOOKUP($A5&amp;"|"&amp;P$2,'Mérkőzések | eredmények'!$B:$K,5,0)),"")</f>
        <v>4</v>
      </c>
      <c r="Q5" s="4">
        <f>IFERROR(IFERROR(VLOOKUP($A5&amp;"|"&amp;P$2,'Mérkőzések | eredmények'!$A:$K,7,0),VLOOKUP($A5&amp;"|"&amp;P$2,'Mérkőzések | eredmények'!$B:$K,6,0)),"")</f>
        <v>0</v>
      </c>
      <c r="R5" s="18">
        <f>IFERROR(IFERROR(VLOOKUP($A5&amp;"|"&amp;R$2,'Mérkőzések | eredmények'!$A:$K,6,0),VLOOKUP($A5&amp;"|"&amp;R$2,'Mérkőzések | eredmények'!$B:$K,5,0)),"")</f>
        <v>0</v>
      </c>
      <c r="S5" s="19">
        <f>IFERROR(IFERROR(VLOOKUP($A5&amp;"|"&amp;R$2,'Mérkőzések | eredmények'!$A:$K,7,0),VLOOKUP($A5&amp;"|"&amp;R$2,'Mérkőzések | eredmények'!$B:$K,6,0)),"")</f>
        <v>0</v>
      </c>
      <c r="T5" s="3" t="str">
        <f>IFERROR(IFERROR(VLOOKUP($A5&amp;"|"&amp;T$2,'Mérkőzések | eredmények'!$A:$K,6,0),VLOOKUP($A5&amp;"|"&amp;T$2,'Mérkőzések | eredmények'!$B:$K,5,0)),"")</f>
        <v/>
      </c>
      <c r="U5" s="5" t="str">
        <f>IFERROR(IFERROR(VLOOKUP($A5&amp;"|"&amp;T$2,'Mérkőzések | eredmények'!$A:$K,7,0),VLOOKUP($A5&amp;"|"&amp;T$2,'Mérkőzések | eredmények'!$B:$K,6,0)),"")</f>
        <v/>
      </c>
      <c r="W5" s="17">
        <v>2</v>
      </c>
      <c r="X5" t="s">
        <v>15</v>
      </c>
      <c r="Y5">
        <v>15</v>
      </c>
    </row>
    <row r="6" spans="1:25" ht="17.25" customHeight="1" x14ac:dyDescent="0.3">
      <c r="A6" s="39"/>
      <c r="B6" s="22">
        <f>IFERROR(IFERROR(VLOOKUP($A5&amp;"|"&amp;B$2,'Mérkőzések | eredmények'!$A:$K,9,0),VLOOKUP($A5&amp;"|"&amp;B$2,'Mérkőzések | eredmények'!$B:$K,8,0)),"")</f>
        <v>0</v>
      </c>
      <c r="C6" s="21">
        <f>IFERROR(IFERROR(VLOOKUP($A5&amp;"|"&amp;B$2,'Mérkőzések | eredmények'!$A:$K,8,0),VLOOKUP($A5&amp;"|"&amp;B$2,'Mérkőzések | eredmények'!$B:$K,7,0)),"")</f>
        <v>0</v>
      </c>
      <c r="D6" s="2"/>
      <c r="E6" s="2"/>
      <c r="F6" s="22">
        <f>IFERROR(IFERROR(VLOOKUP($A5&amp;"|"&amp;F$2,'Mérkőzések | eredmények'!$A:$K,8,0),VLOOKUP($A5&amp;"|"&amp;F$2,'Mérkőzések | eredmények'!$B:$K,7,0)),"")</f>
        <v>0</v>
      </c>
      <c r="G6" s="23">
        <f>IFERROR(IFERROR(VLOOKUP($A5&amp;"|"&amp;F$2,'Mérkőzések | eredmények'!$A:$K,9,0),VLOOKUP($A5&amp;"|"&amp;F$2,'Mérkőzések | eredmények'!$B:$K,8,0)),"")</f>
        <v>0</v>
      </c>
      <c r="H6" s="20">
        <f>IFERROR(IFERROR(VLOOKUP($A5&amp;"|"&amp;H$2,'Mérkőzések | eredmények'!$A:$K,8,0),VLOOKUP($A5&amp;"|"&amp;H$2,'Mérkőzések | eredmények'!$B:$K,7,0)),"")</f>
        <v>12</v>
      </c>
      <c r="I6" s="21">
        <f>IFERROR(IFERROR(VLOOKUP($A5&amp;"|"&amp;H$2,'Mérkőzések | eredmények'!$A:$K,9,0),VLOOKUP($A5&amp;"|"&amp;H$2,'Mérkőzések | eredmények'!$B:$K,8,0)),"")</f>
        <v>1</v>
      </c>
      <c r="J6" s="20">
        <f>IFERROR(IFERROR(VLOOKUP($A5&amp;"|"&amp;J$2,'Mérkőzések | eredmények'!$A:$K,8,0),VLOOKUP($A5&amp;"|"&amp;J$2,'Mérkőzések | eredmények'!$B:$K,7,0)),"")</f>
        <v>12</v>
      </c>
      <c r="K6" s="21">
        <f>IFERROR(IFERROR(VLOOKUP($A5&amp;"|"&amp;J$2,'Mérkőzések | eredmények'!$A:$K,9,0),VLOOKUP($A5&amp;"|"&amp;J$2,'Mérkőzések | eredmények'!$B:$K,8,0)),"")</f>
        <v>0</v>
      </c>
      <c r="L6" s="20">
        <f>IFERROR(IFERROR(VLOOKUP($A5&amp;"|"&amp;L$2,'Mérkőzések | eredmények'!$A:$K,8,0),VLOOKUP($A5&amp;"|"&amp;L$2,'Mérkőzések | eredmények'!$B:$K,7,0)),"")</f>
        <v>12</v>
      </c>
      <c r="M6" s="21">
        <f>IFERROR(IFERROR(VLOOKUP($A5&amp;"|"&amp;L$2,'Mérkőzések | eredmények'!$A:$K,9,0),VLOOKUP($A5&amp;"|"&amp;L$2,'Mérkőzések | eredmények'!$B:$K,8,0)),"")</f>
        <v>0</v>
      </c>
      <c r="N6" s="20">
        <f>IFERROR(IFERROR(VLOOKUP($A5&amp;"|"&amp;N$2,'Mérkőzések | eredmények'!$A:$K,8,0),VLOOKUP($A5&amp;"|"&amp;N$2,'Mérkőzések | eredmények'!$B:$K,7,0)),"")</f>
        <v>12</v>
      </c>
      <c r="O6" s="21">
        <f>IFERROR(IFERROR(VLOOKUP($A5&amp;"|"&amp;N$2,'Mérkőzések | eredmények'!$A:$K,9,0),VLOOKUP($A5&amp;"|"&amp;N$2,'Mérkőzések | eredmények'!$B:$K,8,0)),"")</f>
        <v>1</v>
      </c>
      <c r="P6" s="22">
        <f>IFERROR(IFERROR(VLOOKUP($A5&amp;"|"&amp;P$2,'Mérkőzések | eredmények'!$A:$K,8,0),VLOOKUP($A5&amp;"|"&amp;P$2,'Mérkőzések | eredmények'!$B:$K,7,0)),"")</f>
        <v>12</v>
      </c>
      <c r="Q6" s="23">
        <f>IFERROR(IFERROR(VLOOKUP($A5&amp;"|"&amp;P$2,'Mérkőzések | eredmények'!$A:$K,9,0),VLOOKUP($A5&amp;"|"&amp;P$2,'Mérkőzések | eredmények'!$B:$K,8,0)),"")</f>
        <v>0</v>
      </c>
      <c r="R6" s="20">
        <f>IFERROR(IFERROR(VLOOKUP($A5&amp;"|"&amp;R$2,'Mérkőzések | eredmények'!$A:$K,8,0),VLOOKUP($A5&amp;"|"&amp;R$2,'Mérkőzések | eredmények'!$B:$K,7,0)),"")</f>
        <v>0</v>
      </c>
      <c r="S6" s="21">
        <f>IFERROR(IFERROR(VLOOKUP($A5&amp;"|"&amp;R$2,'Mérkőzések | eredmények'!$A:$K,9,0),VLOOKUP($A5&amp;"|"&amp;R$2,'Mérkőzések | eredmények'!$B:$K,8,0)),"")</f>
        <v>0</v>
      </c>
      <c r="T6" s="20" t="str">
        <f>IFERROR(IFERROR(VLOOKUP($A5&amp;"|"&amp;T$2,'Mérkőzések | eredmények'!$A:$K,8,0),VLOOKUP($A5&amp;"|"&amp;T$2,'Mérkőzések | eredmények'!$B:$K,7,0)),"")</f>
        <v/>
      </c>
      <c r="U6" s="24" t="str">
        <f>IFERROR(IFERROR(VLOOKUP($A5&amp;"|"&amp;T$2,'Mérkőzések | eredmények'!$A:$K,9,0),VLOOKUP($A5&amp;"|"&amp;T$2,'Mérkőzések | eredmények'!$B:$K,8,0)),"")</f>
        <v/>
      </c>
      <c r="W6" s="17">
        <v>3</v>
      </c>
      <c r="X6" t="s">
        <v>17</v>
      </c>
      <c r="Y6">
        <v>15</v>
      </c>
    </row>
    <row r="7" spans="1:25" ht="17.25" customHeight="1" x14ac:dyDescent="0.3">
      <c r="A7" s="39" t="str">
        <f>IF(cs_3="","",cs_3)</f>
        <v>Squashberek SE</v>
      </c>
      <c r="B7" s="3">
        <f>IFERROR(IFERROR(VLOOKUP($A7&amp;"|"&amp;B$2,'Mérkőzések | eredmények'!$A:$K,7,0),VLOOKUP($A7&amp;"|"&amp;B$2,'Mérkőzések | eredmények'!$B:$K,6,0)),"")</f>
        <v>2</v>
      </c>
      <c r="C7" s="4">
        <f>IFERROR(IFERROR(VLOOKUP($A7&amp;"|"&amp;B$2,'Mérkőzések | eredmények'!$A:$K,6,0),VLOOKUP($A7&amp;"|"&amp;B$2,'Mérkőzések | eredmények'!$B:$K,5,0)),"")</f>
        <v>2</v>
      </c>
      <c r="D7" s="3">
        <f>IFERROR(IFERROR(VLOOKUP($A7&amp;"|"&amp;D$2,'Mérkőzések | eredmények'!$A:$K,7,0),VLOOKUP($A7&amp;"|"&amp;D$2,'Mérkőzések | eredmények'!$B:$K,6,0)),"")</f>
        <v>0</v>
      </c>
      <c r="E7" s="4">
        <f>IFERROR(IFERROR(VLOOKUP($A7&amp;"|"&amp;D$2,'Mérkőzések | eredmények'!$A:$K,6,0),VLOOKUP($A7&amp;"|"&amp;D$2,'Mérkőzések | eredmények'!$B:$K,5,0)),"")</f>
        <v>0</v>
      </c>
      <c r="F7" s="2"/>
      <c r="G7" s="2"/>
      <c r="H7" s="3">
        <f>IFERROR(IFERROR(VLOOKUP($A7&amp;"|"&amp;H$2,'Mérkőzések | eredmények'!$A:$K,6,0),VLOOKUP($A7&amp;"|"&amp;H$2,'Mérkőzések | eredmények'!$B:$K,5,0)),"")</f>
        <v>0</v>
      </c>
      <c r="I7" s="4">
        <f>IFERROR(IFERROR(VLOOKUP($A7&amp;"|"&amp;H$2,'Mérkőzések | eredmények'!$A:$K,7,0),VLOOKUP($A7&amp;"|"&amp;H$2,'Mérkőzések | eredmények'!$B:$K,6,0)),"")</f>
        <v>0</v>
      </c>
      <c r="J7" s="18">
        <f>IFERROR(IFERROR(VLOOKUP($A7&amp;"|"&amp;J$2,'Mérkőzések | eredmények'!$A:$K,6,0),VLOOKUP($A7&amp;"|"&amp;J$2,'Mérkőzések | eredmények'!$B:$K,5,0)),"")</f>
        <v>3</v>
      </c>
      <c r="K7" s="19">
        <f>IFERROR(IFERROR(VLOOKUP($A7&amp;"|"&amp;J$2,'Mérkőzések | eredmények'!$A:$K,7,0),VLOOKUP($A7&amp;"|"&amp;J$2,'Mérkőzések | eredmények'!$B:$K,6,0)),"")</f>
        <v>1</v>
      </c>
      <c r="L7" s="3">
        <f>IFERROR(IFERROR(VLOOKUP($A7&amp;"|"&amp;L$2,'Mérkőzések | eredmények'!$A:$K,6,0),VLOOKUP($A7&amp;"|"&amp;L$2,'Mérkőzések | eredmények'!$B:$K,5,0)),"")</f>
        <v>4</v>
      </c>
      <c r="M7" s="4">
        <f>IFERROR(IFERROR(VLOOKUP($A7&amp;"|"&amp;L$2,'Mérkőzések | eredmények'!$A:$K,7,0),VLOOKUP($A7&amp;"|"&amp;L$2,'Mérkőzések | eredmények'!$B:$K,6,0)),"")</f>
        <v>0</v>
      </c>
      <c r="N7" s="18">
        <f>IFERROR(IFERROR(VLOOKUP($A7&amp;"|"&amp;N$2,'Mérkőzések | eredmények'!$A:$K,6,0),VLOOKUP($A7&amp;"|"&amp;N$2,'Mérkőzések | eredmények'!$B:$K,5,0)),"")</f>
        <v>3</v>
      </c>
      <c r="O7" s="19">
        <f>IFERROR(IFERROR(VLOOKUP($A7&amp;"|"&amp;N$2,'Mérkőzések | eredmények'!$A:$K,7,0),VLOOKUP($A7&amp;"|"&amp;N$2,'Mérkőzések | eredmények'!$B:$K,6,0)),"")</f>
        <v>1</v>
      </c>
      <c r="P7" s="3">
        <f>IFERROR(IFERROR(VLOOKUP($A7&amp;"|"&amp;P$2,'Mérkőzések | eredmények'!$A:$K,6,0),VLOOKUP($A7&amp;"|"&amp;P$2,'Mérkőzések | eredmények'!$B:$K,5,0)),"")</f>
        <v>4</v>
      </c>
      <c r="Q7" s="4">
        <f>IFERROR(IFERROR(VLOOKUP($A7&amp;"|"&amp;P$2,'Mérkőzések | eredmények'!$A:$K,7,0),VLOOKUP($A7&amp;"|"&amp;P$2,'Mérkőzések | eredmények'!$B:$K,6,0)),"")</f>
        <v>0</v>
      </c>
      <c r="R7" s="18">
        <f>IFERROR(IFERROR(VLOOKUP($A7&amp;"|"&amp;R$2,'Mérkőzések | eredmények'!$A:$K,6,0),VLOOKUP($A7&amp;"|"&amp;R$2,'Mérkőzések | eredmények'!$B:$K,5,0)),"")</f>
        <v>4</v>
      </c>
      <c r="S7" s="19">
        <f>IFERROR(IFERROR(VLOOKUP($A7&amp;"|"&amp;R$2,'Mérkőzések | eredmények'!$A:$K,7,0),VLOOKUP($A7&amp;"|"&amp;R$2,'Mérkőzések | eredmények'!$B:$K,6,0)),"")</f>
        <v>0</v>
      </c>
      <c r="T7" s="3" t="str">
        <f>IFERROR(IFERROR(VLOOKUP($A7&amp;"|"&amp;T$2,'Mérkőzések | eredmények'!$A:$K,6,0),VLOOKUP($A7&amp;"|"&amp;T$2,'Mérkőzések | eredmények'!$B:$K,5,0)),"")</f>
        <v/>
      </c>
      <c r="U7" s="5" t="str">
        <f>IFERROR(IFERROR(VLOOKUP($A7&amp;"|"&amp;T$2,'Mérkőzések | eredmények'!$A:$K,7,0),VLOOKUP($A7&amp;"|"&amp;T$2,'Mérkőzések | eredmények'!$B:$K,6,0)),"")</f>
        <v/>
      </c>
      <c r="W7" s="17">
        <v>4</v>
      </c>
      <c r="X7" t="s">
        <v>14</v>
      </c>
      <c r="Y7">
        <v>12</v>
      </c>
    </row>
    <row r="8" spans="1:25" ht="17.25" customHeight="1" x14ac:dyDescent="0.3">
      <c r="A8" s="39"/>
      <c r="B8" s="20">
        <f>IFERROR(IFERROR(VLOOKUP($A7&amp;"|"&amp;B$2,'Mérkőzések | eredmények'!$A:$K,9,0),VLOOKUP($A7&amp;"|"&amp;B$2,'Mérkőzések | eredmények'!$B:$K,8,0)),"")</f>
        <v>7</v>
      </c>
      <c r="C8" s="21">
        <f>IFERROR(IFERROR(VLOOKUP($A7&amp;"|"&amp;B$2,'Mérkőzések | eredmények'!$A:$K,8,0),VLOOKUP($A7&amp;"|"&amp;B$2,'Mérkőzések | eredmények'!$B:$K,7,0)),"")</f>
        <v>6</v>
      </c>
      <c r="D8" s="20">
        <f>IFERROR(IFERROR(VLOOKUP($A7&amp;"|"&amp;D$2,'Mérkőzések | eredmények'!$A:$K,9,0),VLOOKUP($A7&amp;"|"&amp;D$2,'Mérkőzések | eredmények'!$B:$K,8,0)),"")</f>
        <v>0</v>
      </c>
      <c r="E8" s="21">
        <f>IFERROR(IFERROR(VLOOKUP($A7&amp;"|"&amp;D$2,'Mérkőzések | eredmények'!$A:$K,8,0),VLOOKUP($A7&amp;"|"&amp;D$2,'Mérkőzések | eredmények'!$B:$K,7,0)),"")</f>
        <v>0</v>
      </c>
      <c r="F8" s="2"/>
      <c r="G8" s="2"/>
      <c r="H8" s="20">
        <f>IFERROR(IFERROR(VLOOKUP($A7&amp;"|"&amp;H$2,'Mérkőzések | eredmények'!$A:$K,8,0),VLOOKUP($A7&amp;"|"&amp;H$2,'Mérkőzések | eredmények'!$B:$K,7,0)),"")</f>
        <v>0</v>
      </c>
      <c r="I8" s="21">
        <f>IFERROR(IFERROR(VLOOKUP($A7&amp;"|"&amp;H$2,'Mérkőzések | eredmények'!$A:$K,9,0),VLOOKUP($A7&amp;"|"&amp;H$2,'Mérkőzések | eredmények'!$B:$K,8,0)),"")</f>
        <v>0</v>
      </c>
      <c r="J8" s="20">
        <f>IFERROR(IFERROR(VLOOKUP($A7&amp;"|"&amp;J$2,'Mérkőzések | eredmények'!$A:$K,8,0),VLOOKUP($A7&amp;"|"&amp;J$2,'Mérkőzések | eredmények'!$B:$K,7,0)),"")</f>
        <v>11</v>
      </c>
      <c r="K8" s="21">
        <f>IFERROR(IFERROR(VLOOKUP($A7&amp;"|"&amp;J$2,'Mérkőzések | eredmények'!$A:$K,9,0),VLOOKUP($A7&amp;"|"&amp;J$2,'Mérkőzések | eredmények'!$B:$K,8,0)),"")</f>
        <v>3</v>
      </c>
      <c r="L8" s="20">
        <f>IFERROR(IFERROR(VLOOKUP($A7&amp;"|"&amp;L$2,'Mérkőzések | eredmények'!$A:$K,8,0),VLOOKUP($A7&amp;"|"&amp;L$2,'Mérkőzések | eredmények'!$B:$K,7,0)),"")</f>
        <v>12</v>
      </c>
      <c r="M8" s="21">
        <f>IFERROR(IFERROR(VLOOKUP($A7&amp;"|"&amp;L$2,'Mérkőzések | eredmények'!$A:$K,9,0),VLOOKUP($A7&amp;"|"&amp;L$2,'Mérkőzések | eredmények'!$B:$K,8,0)),"")</f>
        <v>0</v>
      </c>
      <c r="N8" s="20">
        <f>IFERROR(IFERROR(VLOOKUP($A7&amp;"|"&amp;N$2,'Mérkőzések | eredmények'!$A:$K,8,0),VLOOKUP($A7&amp;"|"&amp;N$2,'Mérkőzések | eredmények'!$B:$K,7,0)),"")</f>
        <v>9</v>
      </c>
      <c r="O8" s="21">
        <f>IFERROR(IFERROR(VLOOKUP($A7&amp;"|"&amp;N$2,'Mérkőzések | eredmények'!$A:$K,9,0),VLOOKUP($A7&amp;"|"&amp;N$2,'Mérkőzések | eredmények'!$B:$K,8,0)),"")</f>
        <v>5</v>
      </c>
      <c r="P8" s="22">
        <f>IFERROR(IFERROR(VLOOKUP($A7&amp;"|"&amp;P$2,'Mérkőzések | eredmények'!$A:$K,8,0),VLOOKUP($A7&amp;"|"&amp;P$2,'Mérkőzések | eredmények'!$B:$K,7,0)),"")</f>
        <v>12</v>
      </c>
      <c r="Q8" s="23">
        <f>IFERROR(IFERROR(VLOOKUP($A7&amp;"|"&amp;P$2,'Mérkőzések | eredmények'!$A:$K,9,0),VLOOKUP($A7&amp;"|"&amp;P$2,'Mérkőzések | eredmények'!$B:$K,8,0)),"")</f>
        <v>2</v>
      </c>
      <c r="R8" s="22">
        <f>IFERROR(IFERROR(VLOOKUP($A7&amp;"|"&amp;R$2,'Mérkőzések | eredmények'!$A:$K,8,0),VLOOKUP($A7&amp;"|"&amp;R$2,'Mérkőzések | eredmények'!$B:$K,7,0)),"")</f>
        <v>12</v>
      </c>
      <c r="S8" s="23">
        <f>IFERROR(IFERROR(VLOOKUP($A7&amp;"|"&amp;R$2,'Mérkőzések | eredmények'!$A:$K,9,0),VLOOKUP($A7&amp;"|"&amp;R$2,'Mérkőzések | eredmények'!$B:$K,8,0)),"")</f>
        <v>0</v>
      </c>
      <c r="T8" s="22" t="str">
        <f>IFERROR(IFERROR(VLOOKUP($A7&amp;"|"&amp;T$2,'Mérkőzések | eredmények'!$A:$K,8,0),VLOOKUP($A7&amp;"|"&amp;T$2,'Mérkőzések | eredmények'!$B:$K,7,0)),"")</f>
        <v/>
      </c>
      <c r="U8" s="25" t="str">
        <f>IFERROR(IFERROR(VLOOKUP($A7&amp;"|"&amp;T$2,'Mérkőzések | eredmények'!$A:$K,9,0),VLOOKUP($A7&amp;"|"&amp;T$2,'Mérkőzések | eredmények'!$B:$K,8,0)),"")</f>
        <v/>
      </c>
      <c r="W8" s="17">
        <v>5</v>
      </c>
      <c r="X8" t="s">
        <v>18</v>
      </c>
      <c r="Y8">
        <v>6</v>
      </c>
    </row>
    <row r="9" spans="1:25" ht="17.25" customHeight="1" x14ac:dyDescent="0.3">
      <c r="A9" s="39" t="str">
        <f>IF(cs_4="","",cs_4)</f>
        <v>Victor-BLE Team I</v>
      </c>
      <c r="B9" s="3">
        <f>IFERROR(IFERROR(VLOOKUP($A9&amp;"|"&amp;B$2,'Mérkőzések | eredmények'!$A:$K,7,0),VLOOKUP($A9&amp;"|"&amp;B$2,'Mérkőzések | eredmények'!$B:$K,6,0)),"")</f>
        <v>0</v>
      </c>
      <c r="C9" s="4">
        <f>IFERROR(IFERROR(VLOOKUP($A9&amp;"|"&amp;B$2,'Mérkőzések | eredmények'!$A:$K,6,0),VLOOKUP($A9&amp;"|"&amp;B$2,'Mérkőzések | eredmények'!$B:$K,5,0)),"")</f>
        <v>0</v>
      </c>
      <c r="D9" s="3">
        <f>IFERROR(IFERROR(VLOOKUP($A9&amp;"|"&amp;D$2,'Mérkőzések | eredmények'!$A:$K,7,0),VLOOKUP($A9&amp;"|"&amp;D$2,'Mérkőzések | eredmények'!$B:$K,6,0)),"")</f>
        <v>0</v>
      </c>
      <c r="E9" s="4">
        <f>IFERROR(IFERROR(VLOOKUP($A9&amp;"|"&amp;D$2,'Mérkőzések | eredmények'!$A:$K,6,0),VLOOKUP($A9&amp;"|"&amp;D$2,'Mérkőzések | eredmények'!$B:$K,5,0)),"")</f>
        <v>4</v>
      </c>
      <c r="F9" s="3">
        <f>IFERROR(IFERROR(VLOOKUP($A9&amp;"|"&amp;F$2,'Mérkőzések | eredmények'!$A:$K,7,0),VLOOKUP($A9&amp;"|"&amp;F$2,'Mérkőzések | eredmények'!$B:$K,6,0)),"")</f>
        <v>0</v>
      </c>
      <c r="G9" s="4">
        <f>IFERROR(IFERROR(VLOOKUP($A9&amp;"|"&amp;F$2,'Mérkőzések | eredmények'!$A:$K,6,0),VLOOKUP($A9&amp;"|"&amp;F$2,'Mérkőzések | eredmények'!$B:$K,5,0)),"")</f>
        <v>0</v>
      </c>
      <c r="H9" s="2"/>
      <c r="I9" s="2"/>
      <c r="J9" s="18">
        <f>IFERROR(IFERROR(VLOOKUP($A9&amp;"|"&amp;J$2,'Mérkőzések | eredmények'!$A:$K,6,0),VLOOKUP($A9&amp;"|"&amp;J$2,'Mérkőzések | eredmények'!$B:$K,5,0)),"")</f>
        <v>4</v>
      </c>
      <c r="K9" s="19">
        <f>IFERROR(IFERROR(VLOOKUP($A9&amp;"|"&amp;J$2,'Mérkőzések | eredmények'!$A:$K,7,0),VLOOKUP($A9&amp;"|"&amp;J$2,'Mérkőzések | eredmények'!$B:$K,6,0)),"")</f>
        <v>0</v>
      </c>
      <c r="L9" s="3">
        <f>IFERROR(IFERROR(VLOOKUP($A9&amp;"|"&amp;L$2,'Mérkőzések | eredmények'!$A:$K,6,0),VLOOKUP($A9&amp;"|"&amp;L$2,'Mérkőzések | eredmények'!$B:$K,5,0)),"")</f>
        <v>4</v>
      </c>
      <c r="M9" s="4">
        <f>IFERROR(IFERROR(VLOOKUP($A9&amp;"|"&amp;L$2,'Mérkőzések | eredmények'!$A:$K,7,0),VLOOKUP($A9&amp;"|"&amp;L$2,'Mérkőzések | eredmények'!$B:$K,6,0)),"")</f>
        <v>0</v>
      </c>
      <c r="N9" s="18">
        <f>IFERROR(IFERROR(VLOOKUP($A9&amp;"|"&amp;N$2,'Mérkőzések | eredmények'!$A:$K,6,0),VLOOKUP($A9&amp;"|"&amp;N$2,'Mérkőzések | eredmények'!$B:$K,5,0)),"")</f>
        <v>3</v>
      </c>
      <c r="O9" s="19">
        <f>IFERROR(IFERROR(VLOOKUP($A9&amp;"|"&amp;N$2,'Mérkőzések | eredmények'!$A:$K,7,0),VLOOKUP($A9&amp;"|"&amp;N$2,'Mérkőzések | eredmények'!$B:$K,6,0)),"")</f>
        <v>1</v>
      </c>
      <c r="P9" s="3">
        <f>IFERROR(IFERROR(VLOOKUP($A9&amp;"|"&amp;P$2,'Mérkőzések | eredmények'!$A:$K,6,0),VLOOKUP($A9&amp;"|"&amp;P$2,'Mérkőzések | eredmények'!$B:$K,5,0)),"")</f>
        <v>4</v>
      </c>
      <c r="Q9" s="4">
        <f>IFERROR(IFERROR(VLOOKUP($A9&amp;"|"&amp;P$2,'Mérkőzések | eredmények'!$A:$K,7,0),VLOOKUP($A9&amp;"|"&amp;P$2,'Mérkőzések | eredmények'!$B:$K,6,0)),"")</f>
        <v>0</v>
      </c>
      <c r="R9" s="18">
        <f>IFERROR(IFERROR(VLOOKUP($A9&amp;"|"&amp;R$2,'Mérkőzések | eredmények'!$A:$K,6,0),VLOOKUP($A9&amp;"|"&amp;R$2,'Mérkőzések | eredmények'!$B:$K,5,0)),"")</f>
        <v>4</v>
      </c>
      <c r="S9" s="19">
        <f>IFERROR(IFERROR(VLOOKUP($A9&amp;"|"&amp;R$2,'Mérkőzések | eredmények'!$A:$K,7,0),VLOOKUP($A9&amp;"|"&amp;R$2,'Mérkőzések | eredmények'!$B:$K,6,0)),"")</f>
        <v>0</v>
      </c>
      <c r="T9" s="3" t="str">
        <f>IFERROR(IFERROR(VLOOKUP($A9&amp;"|"&amp;T$2,'Mérkőzések | eredmények'!$A:$K,6,0),VLOOKUP($A9&amp;"|"&amp;T$2,'Mérkőzések | eredmények'!$B:$K,5,0)),"")</f>
        <v/>
      </c>
      <c r="U9" s="5" t="str">
        <f>IFERROR(IFERROR(VLOOKUP($A9&amp;"|"&amp;T$2,'Mérkőzések | eredmények'!$A:$K,7,0),VLOOKUP($A9&amp;"|"&amp;T$2,'Mérkőzések | eredmények'!$B:$K,6,0)),"")</f>
        <v/>
      </c>
      <c r="W9" s="17">
        <v>6</v>
      </c>
      <c r="X9" t="s">
        <v>19</v>
      </c>
      <c r="Y9">
        <v>2</v>
      </c>
    </row>
    <row r="10" spans="1:25" ht="17.25" customHeight="1" x14ac:dyDescent="0.3">
      <c r="A10" s="39"/>
      <c r="B10" s="20">
        <f>IFERROR(IFERROR(VLOOKUP($A9&amp;"|"&amp;B$2,'Mérkőzések | eredmények'!$A:$K,9,0),VLOOKUP($A9&amp;"|"&amp;B$2,'Mérkőzések | eredmények'!$B:$K,8,0)),"")</f>
        <v>0</v>
      </c>
      <c r="C10" s="21">
        <f>IFERROR(IFERROR(VLOOKUP($A9&amp;"|"&amp;B$2,'Mérkőzések | eredmények'!$A:$K,8,0),VLOOKUP($A9&amp;"|"&amp;B$2,'Mérkőzések | eredmények'!$B:$K,7,0)),"")</f>
        <v>0</v>
      </c>
      <c r="D10" s="20">
        <f>IFERROR(IFERROR(VLOOKUP($A9&amp;"|"&amp;D$2,'Mérkőzések | eredmények'!$A:$K,9,0),VLOOKUP($A9&amp;"|"&amp;D$2,'Mérkőzések | eredmények'!$B:$K,8,0)),"")</f>
        <v>1</v>
      </c>
      <c r="E10" s="21">
        <f>IFERROR(IFERROR(VLOOKUP($A9&amp;"|"&amp;D$2,'Mérkőzések | eredmények'!$A:$K,8,0),VLOOKUP($A9&amp;"|"&amp;D$2,'Mérkőzések | eredmények'!$B:$K,7,0)),"")</f>
        <v>12</v>
      </c>
      <c r="F10" s="20">
        <f>IFERROR(IFERROR(VLOOKUP($A9&amp;"|"&amp;F$2,'Mérkőzések | eredmények'!$A:$K,9,0),VLOOKUP($A9&amp;"|"&amp;F$2,'Mérkőzések | eredmények'!$B:$K,8,0)),"")</f>
        <v>0</v>
      </c>
      <c r="G10" s="21">
        <f>IFERROR(IFERROR(VLOOKUP($A9&amp;"|"&amp;F$2,'Mérkőzések | eredmények'!$A:$K,8,0),VLOOKUP($A9&amp;"|"&amp;F$2,'Mérkőzések | eredmények'!$B:$K,7,0)),"")</f>
        <v>0</v>
      </c>
      <c r="H10" s="2"/>
      <c r="I10" s="2"/>
      <c r="J10" s="22">
        <f>IFERROR(IFERROR(VLOOKUP($A9&amp;"|"&amp;J$2,'Mérkőzések | eredmények'!$A:$K,8,0),VLOOKUP($A9&amp;"|"&amp;J$2,'Mérkőzések | eredmények'!$B:$K,7,0)),"")</f>
        <v>12</v>
      </c>
      <c r="K10" s="23">
        <f>IFERROR(IFERROR(VLOOKUP($A9&amp;"|"&amp;J$2,'Mérkőzések | eredmények'!$A:$K,9,0),VLOOKUP($A9&amp;"|"&amp;J$2,'Mérkőzések | eredmények'!$B:$K,8,0)),"")</f>
        <v>0</v>
      </c>
      <c r="L10" s="20">
        <f>IFERROR(IFERROR(VLOOKUP($A9&amp;"|"&amp;L$2,'Mérkőzések | eredmények'!$A:$K,8,0),VLOOKUP($A9&amp;"|"&amp;L$2,'Mérkőzések | eredmények'!$B:$K,7,0)),"")</f>
        <v>12</v>
      </c>
      <c r="M10" s="21">
        <f>IFERROR(IFERROR(VLOOKUP($A9&amp;"|"&amp;L$2,'Mérkőzések | eredmények'!$A:$K,9,0),VLOOKUP($A9&amp;"|"&amp;L$2,'Mérkőzések | eredmények'!$B:$K,8,0)),"")</f>
        <v>0</v>
      </c>
      <c r="N10" s="20">
        <f>IFERROR(IFERROR(VLOOKUP($A9&amp;"|"&amp;N$2,'Mérkőzések | eredmények'!$A:$K,8,0),VLOOKUP($A9&amp;"|"&amp;N$2,'Mérkőzések | eredmények'!$B:$K,7,0)),"")</f>
        <v>9</v>
      </c>
      <c r="O10" s="21">
        <f>IFERROR(IFERROR(VLOOKUP($A9&amp;"|"&amp;N$2,'Mérkőzések | eredmények'!$A:$K,9,0),VLOOKUP($A9&amp;"|"&amp;N$2,'Mérkőzések | eredmények'!$B:$K,8,0)),"")</f>
        <v>3</v>
      </c>
      <c r="P10" s="22">
        <f>IFERROR(IFERROR(VLOOKUP($A9&amp;"|"&amp;P$2,'Mérkőzések | eredmények'!$A:$K,8,0),VLOOKUP($A9&amp;"|"&amp;P$2,'Mérkőzések | eredmények'!$B:$K,7,0)),"")</f>
        <v>12</v>
      </c>
      <c r="Q10" s="23">
        <f>IFERROR(IFERROR(VLOOKUP($A9&amp;"|"&amp;P$2,'Mérkőzések | eredmények'!$A:$K,9,0),VLOOKUP($A9&amp;"|"&amp;P$2,'Mérkőzések | eredmények'!$B:$K,8,0)),"")</f>
        <v>0</v>
      </c>
      <c r="R10" s="22">
        <f>IFERROR(IFERROR(VLOOKUP($A9&amp;"|"&amp;R$2,'Mérkőzések | eredmények'!$A:$K,8,0),VLOOKUP($A9&amp;"|"&amp;R$2,'Mérkőzések | eredmények'!$B:$K,7,0)),"")</f>
        <v>12</v>
      </c>
      <c r="S10" s="23">
        <f>IFERROR(IFERROR(VLOOKUP($A9&amp;"|"&amp;R$2,'Mérkőzések | eredmények'!$A:$K,9,0),VLOOKUP($A9&amp;"|"&amp;R$2,'Mérkőzések | eredmények'!$B:$K,8,0)),"")</f>
        <v>0</v>
      </c>
      <c r="T10" s="20" t="str">
        <f>IFERROR(IFERROR(VLOOKUP($A9&amp;"|"&amp;T$2,'Mérkőzések | eredmények'!$A:$K,8,0),VLOOKUP($A9&amp;"|"&amp;T$2,'Mérkőzések | eredmények'!$B:$K,7,0)),"")</f>
        <v/>
      </c>
      <c r="U10" s="24" t="str">
        <f>IFERROR(IFERROR(VLOOKUP($A9&amp;"|"&amp;T$2,'Mérkőzések | eredmények'!$A:$K,9,0),VLOOKUP($A9&amp;"|"&amp;T$2,'Mérkőzések | eredmények'!$B:$K,8,0)),"")</f>
        <v/>
      </c>
      <c r="W10" s="17">
        <v>7</v>
      </c>
      <c r="X10" t="s">
        <v>20</v>
      </c>
      <c r="Y10">
        <v>2</v>
      </c>
    </row>
    <row r="11" spans="1:25" ht="17.25" customHeight="1" x14ac:dyDescent="0.3">
      <c r="A11" s="39" t="str">
        <f>IF(cs_5="","",cs_5)</f>
        <v>Gekko SE</v>
      </c>
      <c r="B11" s="3">
        <f>IFERROR(IFERROR(VLOOKUP($A11&amp;"|"&amp;B$2,'Mérkőzések | eredmények'!$A:$K,7,0),VLOOKUP($A11&amp;"|"&amp;B$2,'Mérkőzések | eredmények'!$B:$K,6,0)),"")</f>
        <v>0</v>
      </c>
      <c r="C11" s="4">
        <f>IFERROR(IFERROR(VLOOKUP($A11&amp;"|"&amp;B$2,'Mérkőzések | eredmények'!$A:$K,6,0),VLOOKUP($A11&amp;"|"&amp;B$2,'Mérkőzések | eredmények'!$B:$K,5,0)),"")</f>
        <v>4</v>
      </c>
      <c r="D11" s="3">
        <f>IFERROR(IFERROR(VLOOKUP($A11&amp;"|"&amp;D$2,'Mérkőzések | eredmények'!$A:$K,7,0),VLOOKUP($A11&amp;"|"&amp;D$2,'Mérkőzések | eredmények'!$B:$K,6,0)),"")</f>
        <v>0</v>
      </c>
      <c r="E11" s="4">
        <f>IFERROR(IFERROR(VLOOKUP($A11&amp;"|"&amp;D$2,'Mérkőzések | eredmények'!$A:$K,6,0),VLOOKUP($A11&amp;"|"&amp;D$2,'Mérkőzések | eredmények'!$B:$K,5,0)),"")</f>
        <v>4</v>
      </c>
      <c r="F11" s="3">
        <f>IFERROR(IFERROR(VLOOKUP($A11&amp;"|"&amp;F$2,'Mérkőzések | eredmények'!$A:$K,7,0),VLOOKUP($A11&amp;"|"&amp;F$2,'Mérkőzések | eredmények'!$B:$K,6,0)),"")</f>
        <v>1</v>
      </c>
      <c r="G11" s="4">
        <f>IFERROR(IFERROR(VLOOKUP($A11&amp;"|"&amp;F$2,'Mérkőzések | eredmények'!$A:$K,6,0),VLOOKUP($A11&amp;"|"&amp;F$2,'Mérkőzések | eredmények'!$B:$K,5,0)),"")</f>
        <v>3</v>
      </c>
      <c r="H11" s="3">
        <f>IFERROR(IFERROR(VLOOKUP($A11&amp;"|"&amp;H$2,'Mérkőzések | eredmények'!$A:$K,7,0),VLOOKUP($A11&amp;"|"&amp;H$2,'Mérkőzések | eredmények'!$B:$K,6,0)),"")</f>
        <v>0</v>
      </c>
      <c r="I11" s="4">
        <f>IFERROR(IFERROR(VLOOKUP($A11&amp;"|"&amp;H$2,'Mérkőzések | eredmények'!$A:$K,6,0),VLOOKUP($A11&amp;"|"&amp;H$2,'Mérkőzések | eredmények'!$B:$K,5,0)),"")</f>
        <v>4</v>
      </c>
      <c r="J11" s="2"/>
      <c r="K11" s="2"/>
      <c r="L11" s="3">
        <f>IFERROR(IFERROR(VLOOKUP($A11&amp;"|"&amp;L$2,'Mérkőzések | eredmények'!$A:$K,6,0),VLOOKUP($A11&amp;"|"&amp;L$2,'Mérkőzések | eredmények'!$B:$K,5,0)),"")</f>
        <v>0</v>
      </c>
      <c r="M11" s="4">
        <f>IFERROR(IFERROR(VLOOKUP($A11&amp;"|"&amp;L$2,'Mérkőzések | eredmények'!$A:$K,7,0),VLOOKUP($A11&amp;"|"&amp;L$2,'Mérkőzések | eredmények'!$B:$K,6,0)),"")</f>
        <v>0</v>
      </c>
      <c r="N11" s="18">
        <f>IFERROR(IFERROR(VLOOKUP($A11&amp;"|"&amp;N$2,'Mérkőzések | eredmények'!$A:$K,6,0),VLOOKUP($A11&amp;"|"&amp;N$2,'Mérkőzések | eredmények'!$B:$K,5,0)),"")</f>
        <v>0</v>
      </c>
      <c r="O11" s="19">
        <f>IFERROR(IFERROR(VLOOKUP($A11&amp;"|"&amp;N$2,'Mérkőzések | eredmények'!$A:$K,7,0),VLOOKUP($A11&amp;"|"&amp;N$2,'Mérkőzések | eredmények'!$B:$K,6,0)),"")</f>
        <v>0</v>
      </c>
      <c r="P11" s="3">
        <f>IFERROR(IFERROR(VLOOKUP($A11&amp;"|"&amp;P$2,'Mérkőzések | eredmények'!$A:$K,6,0),VLOOKUP($A11&amp;"|"&amp;P$2,'Mérkőzések | eredmények'!$B:$K,5,0)),"")</f>
        <v>3</v>
      </c>
      <c r="Q11" s="4">
        <f>IFERROR(IFERROR(VLOOKUP($A11&amp;"|"&amp;P$2,'Mérkőzések | eredmények'!$A:$K,7,0),VLOOKUP($A11&amp;"|"&amp;P$2,'Mérkőzések | eredmények'!$B:$K,6,0)),"")</f>
        <v>1</v>
      </c>
      <c r="R11" s="18">
        <f>IFERROR(IFERROR(VLOOKUP($A11&amp;"|"&amp;R$2,'Mérkőzések | eredmények'!$A:$K,6,0),VLOOKUP($A11&amp;"|"&amp;R$2,'Mérkőzések | eredmények'!$B:$K,5,0)),"")</f>
        <v>3</v>
      </c>
      <c r="S11" s="19">
        <f>IFERROR(IFERROR(VLOOKUP($A11&amp;"|"&amp;R$2,'Mérkőzések | eredmények'!$A:$K,7,0),VLOOKUP($A11&amp;"|"&amp;R$2,'Mérkőzések | eredmények'!$B:$K,6,0)),"")</f>
        <v>1</v>
      </c>
      <c r="T11" s="3" t="str">
        <f>IFERROR(IFERROR(VLOOKUP($A11&amp;"|"&amp;T$2,'Mérkőzések | eredmények'!$A:$K,6,0),VLOOKUP($A11&amp;"|"&amp;T$2,'Mérkőzések | eredmények'!$B:$K,5,0)),"")</f>
        <v/>
      </c>
      <c r="U11" s="5" t="str">
        <f>IFERROR(IFERROR(VLOOKUP($A11&amp;"|"&amp;T$2,'Mérkőzések | eredmények'!$A:$K,7,0),VLOOKUP($A11&amp;"|"&amp;T$2,'Mérkőzések | eredmények'!$B:$K,6,0)),"")</f>
        <v/>
      </c>
      <c r="W11" s="17">
        <v>8</v>
      </c>
      <c r="X11" t="s">
        <v>22</v>
      </c>
      <c r="Y11">
        <v>2</v>
      </c>
    </row>
    <row r="12" spans="1:25" ht="17.25" customHeight="1" x14ac:dyDescent="0.3">
      <c r="A12" s="39"/>
      <c r="B12" s="20">
        <f>IFERROR(IFERROR(VLOOKUP($A11&amp;"|"&amp;B$2,'Mérkőzések | eredmények'!$A:$K,9,0),VLOOKUP($A11&amp;"|"&amp;B$2,'Mérkőzések | eredmények'!$B:$K,8,0)),"")</f>
        <v>4</v>
      </c>
      <c r="C12" s="21">
        <f>IFERROR(IFERROR(VLOOKUP($A11&amp;"|"&amp;B$2,'Mérkőzések | eredmények'!$A:$K,8,0),VLOOKUP($A11&amp;"|"&amp;B$2,'Mérkőzések | eredmények'!$B:$K,7,0)),"")</f>
        <v>11</v>
      </c>
      <c r="D12" s="20">
        <f>IFERROR(IFERROR(VLOOKUP($A11&amp;"|"&amp;D$2,'Mérkőzések | eredmények'!$A:$K,9,0),VLOOKUP($A11&amp;"|"&amp;D$2,'Mérkőzések | eredmények'!$B:$K,8,0)),"")</f>
        <v>0</v>
      </c>
      <c r="E12" s="21">
        <f>IFERROR(IFERROR(VLOOKUP($A11&amp;"|"&amp;D$2,'Mérkőzések | eredmények'!$A:$K,8,0),VLOOKUP($A11&amp;"|"&amp;D$2,'Mérkőzések | eredmények'!$B:$K,7,0)),"")</f>
        <v>12</v>
      </c>
      <c r="F12" s="22">
        <f>IFERROR(IFERROR(VLOOKUP($A11&amp;"|"&amp;F$2,'Mérkőzések | eredmények'!$A:$K,9,0),VLOOKUP($A11&amp;"|"&amp;F$2,'Mérkőzések | eredmények'!$B:$K,8,0)),"")</f>
        <v>3</v>
      </c>
      <c r="G12" s="23">
        <f>IFERROR(IFERROR(VLOOKUP($A11&amp;"|"&amp;F$2,'Mérkőzések | eredmények'!$A:$K,8,0),VLOOKUP($A11&amp;"|"&amp;F$2,'Mérkőzések | eredmények'!$B:$K,7,0)),"")</f>
        <v>11</v>
      </c>
      <c r="H12" s="22">
        <f>IFERROR(IFERROR(VLOOKUP($A11&amp;"|"&amp;H$2,'Mérkőzések | eredmények'!$A:$K,9,0),VLOOKUP($A11&amp;"|"&amp;H$2,'Mérkőzések | eredmények'!$B:$K,8,0)),"")</f>
        <v>0</v>
      </c>
      <c r="I12" s="27">
        <f>IFERROR(IFERROR(VLOOKUP($A11&amp;"|"&amp;H$2,'Mérkőzések | eredmények'!$A:$K,8,0),VLOOKUP($A11&amp;"|"&amp;H$2,'Mérkőzések | eredmények'!$B:$K,7,0)),"")</f>
        <v>12</v>
      </c>
      <c r="J12" s="12"/>
      <c r="K12" s="2"/>
      <c r="L12" s="22">
        <f>IFERROR(IFERROR(VLOOKUP($A11&amp;"|"&amp;L$2,'Mérkőzések | eredmények'!$A:$K,8,0),VLOOKUP($A11&amp;"|"&amp;L$2,'Mérkőzések | eredmények'!$B:$K,7,0)),"")</f>
        <v>0</v>
      </c>
      <c r="M12" s="23">
        <f>IFERROR(IFERROR(VLOOKUP($A11&amp;"|"&amp;L$2,'Mérkőzések | eredmények'!$A:$K,9,0),VLOOKUP($A11&amp;"|"&amp;L$2,'Mérkőzések | eredmények'!$B:$K,8,0)),"")</f>
        <v>0</v>
      </c>
      <c r="N12" s="20">
        <f>IFERROR(IFERROR(VLOOKUP($A11&amp;"|"&amp;N$2,'Mérkőzések | eredmények'!$A:$K,8,0),VLOOKUP($A11&amp;"|"&amp;N$2,'Mérkőzések | eredmények'!$B:$K,7,0)),"")</f>
        <v>0</v>
      </c>
      <c r="O12" s="21">
        <f>IFERROR(IFERROR(VLOOKUP($A11&amp;"|"&amp;N$2,'Mérkőzések | eredmények'!$A:$K,9,0),VLOOKUP($A11&amp;"|"&amp;N$2,'Mérkőzések | eredmények'!$B:$K,8,0)),"")</f>
        <v>0</v>
      </c>
      <c r="P12" s="20">
        <f>IFERROR(IFERROR(VLOOKUP($A11&amp;"|"&amp;P$2,'Mérkőzések | eredmények'!$A:$K,8,0),VLOOKUP($A11&amp;"|"&amp;P$2,'Mérkőzések | eredmények'!$B:$K,7,0)),"")</f>
        <v>9</v>
      </c>
      <c r="Q12" s="21">
        <f>IFERROR(IFERROR(VLOOKUP($A11&amp;"|"&amp;P$2,'Mérkőzések | eredmények'!$A:$K,9,0),VLOOKUP($A11&amp;"|"&amp;P$2,'Mérkőzések | eredmények'!$B:$K,8,0)),"")</f>
        <v>8</v>
      </c>
      <c r="R12" s="20">
        <f>IFERROR(IFERROR(VLOOKUP($A11&amp;"|"&amp;R$2,'Mérkőzések | eredmények'!$A:$K,8,0),VLOOKUP($A11&amp;"|"&amp;R$2,'Mérkőzések | eredmények'!$B:$K,7,0)),"")</f>
        <v>9</v>
      </c>
      <c r="S12" s="21">
        <f>IFERROR(IFERROR(VLOOKUP($A11&amp;"|"&amp;R$2,'Mérkőzések | eredmények'!$A:$K,9,0),VLOOKUP($A11&amp;"|"&amp;R$2,'Mérkőzések | eredmények'!$B:$K,8,0)),"")</f>
        <v>3</v>
      </c>
      <c r="T12" s="22" t="str">
        <f>IFERROR(IFERROR(VLOOKUP($A11&amp;"|"&amp;T$2,'Mérkőzések | eredmények'!$A:$K,8,0),VLOOKUP($A11&amp;"|"&amp;T$2,'Mérkőzések | eredmények'!$B:$K,7,0)),"")</f>
        <v/>
      </c>
      <c r="U12" s="25" t="str">
        <f>IFERROR(IFERROR(VLOOKUP($A11&amp;"|"&amp;T$2,'Mérkőzések | eredmények'!$A:$K,9,0),VLOOKUP($A11&amp;"|"&amp;T$2,'Mérkőzések | eredmények'!$B:$K,8,0)),"")</f>
        <v/>
      </c>
      <c r="W12" s="17">
        <v>9</v>
      </c>
      <c r="X12" t="s">
        <v>21</v>
      </c>
      <c r="Y12">
        <v>1</v>
      </c>
    </row>
    <row r="13" spans="1:25" ht="17.25" customHeight="1" x14ac:dyDescent="0.3">
      <c r="A13" s="39" t="str">
        <f>IF(cs_6="","",cs_6)</f>
        <v>Colosseum-Luxus SE</v>
      </c>
      <c r="B13" s="3">
        <f>IFERROR(IFERROR(VLOOKUP($A13&amp;"|"&amp;B$2,'Mérkőzések | eredmények'!$A:$K,7,0),VLOOKUP($A13&amp;"|"&amp;B$2,'Mérkőzések | eredmények'!$B:$K,6,0)),"")</f>
        <v>2</v>
      </c>
      <c r="C13" s="4">
        <f>IFERROR(IFERROR(VLOOKUP($A13&amp;"|"&amp;B$2,'Mérkőzések | eredmények'!$A:$K,6,0),VLOOKUP($A13&amp;"|"&amp;B$2,'Mérkőzések | eredmények'!$B:$K,5,0)),"")</f>
        <v>2</v>
      </c>
      <c r="D13" s="8">
        <f>IFERROR(IFERROR(VLOOKUP($A13&amp;"|"&amp;D$2,'Mérkőzések | eredmények'!$A:$K,7,0),VLOOKUP($A13&amp;"|"&amp;D$2,'Mérkőzések | eredmények'!$B:$K,6,0)),"")</f>
        <v>0</v>
      </c>
      <c r="E13" s="4">
        <f>IFERROR(IFERROR(VLOOKUP($A13&amp;"|"&amp;D$2,'Mérkőzések | eredmények'!$A:$K,6,0),VLOOKUP($A13&amp;"|"&amp;D$2,'Mérkőzések | eredmények'!$B:$K,5,0)),"")</f>
        <v>4</v>
      </c>
      <c r="F13" s="3">
        <f>IFERROR(IFERROR(VLOOKUP($A13&amp;"|"&amp;F$2,'Mérkőzések | eredmények'!$A:$K,7,0),VLOOKUP($A13&amp;"|"&amp;F$2,'Mérkőzések | eredmények'!$B:$K,6,0)),"")</f>
        <v>0</v>
      </c>
      <c r="G13" s="4">
        <f>IFERROR(IFERROR(VLOOKUP($A13&amp;"|"&amp;F$2,'Mérkőzések | eredmények'!$A:$K,6,0),VLOOKUP($A13&amp;"|"&amp;F$2,'Mérkőzések | eredmények'!$B:$K,5,0)),"")</f>
        <v>4</v>
      </c>
      <c r="H13" s="3">
        <f>IFERROR(IFERROR(VLOOKUP($A13&amp;"|"&amp;H$2,'Mérkőzések | eredmények'!$A:$K,7,0),VLOOKUP($A13&amp;"|"&amp;H$2,'Mérkőzések | eredmények'!$B:$K,6,0)),"")</f>
        <v>0</v>
      </c>
      <c r="I13" s="4">
        <f>IFERROR(IFERROR(VLOOKUP($A13&amp;"|"&amp;H$2,'Mérkőzések | eredmények'!$A:$K,6,0),VLOOKUP($A13&amp;"|"&amp;H$2,'Mérkőzések | eredmények'!$B:$K,5,0)),"")</f>
        <v>4</v>
      </c>
      <c r="J13" s="3">
        <f>IFERROR(IFERROR(VLOOKUP($A13&amp;"|"&amp;J$2,'Mérkőzések | eredmények'!$A:$K,7,0),VLOOKUP($A13&amp;"|"&amp;J$2,'Mérkőzések | eredmények'!$B:$K,6,0)),"")</f>
        <v>0</v>
      </c>
      <c r="K13" s="4">
        <f>IFERROR(IFERROR(VLOOKUP($A13&amp;"|"&amp;J$2,'Mérkőzések | eredmények'!$A:$K,6,0),VLOOKUP($A13&amp;"|"&amp;J$2,'Mérkőzések | eredmények'!$B:$K,5,0)),"")</f>
        <v>0</v>
      </c>
      <c r="L13" s="2"/>
      <c r="M13" s="2"/>
      <c r="N13" s="18">
        <f>IFERROR(IFERROR(VLOOKUP($A13&amp;"|"&amp;N$2,'Mérkőzések | eredmények'!$A:$K,6,0),VLOOKUP($A13&amp;"|"&amp;N$2,'Mérkőzések | eredmények'!$B:$K,5,0)),"")</f>
        <v>2</v>
      </c>
      <c r="O13" s="19">
        <f>IFERROR(IFERROR(VLOOKUP($A13&amp;"|"&amp;N$2,'Mérkőzések | eredmények'!$A:$K,7,0),VLOOKUP($A13&amp;"|"&amp;N$2,'Mérkőzések | eredmények'!$B:$K,6,0)),"")</f>
        <v>2</v>
      </c>
      <c r="P13" s="3">
        <f>IFERROR(IFERROR(VLOOKUP($A13&amp;"|"&amp;P$2,'Mérkőzések | eredmények'!$A:$K,6,0),VLOOKUP($A13&amp;"|"&amp;P$2,'Mérkőzések | eredmények'!$B:$K,5,0)),"")</f>
        <v>0</v>
      </c>
      <c r="Q13" s="4">
        <f>IFERROR(IFERROR(VLOOKUP($A13&amp;"|"&amp;P$2,'Mérkőzések | eredmények'!$A:$K,7,0),VLOOKUP($A13&amp;"|"&amp;P$2,'Mérkőzések | eredmények'!$B:$K,6,0)),"")</f>
        <v>0</v>
      </c>
      <c r="R13" s="18">
        <f>IFERROR(IFERROR(VLOOKUP($A13&amp;"|"&amp;R$2,'Mérkőzések | eredmények'!$A:$K,6,0),VLOOKUP($A13&amp;"|"&amp;R$2,'Mérkőzések | eredmények'!$B:$K,5,0)),"")</f>
        <v>0</v>
      </c>
      <c r="S13" s="19">
        <f>IFERROR(IFERROR(VLOOKUP($A13&amp;"|"&amp;R$2,'Mérkőzések | eredmények'!$A:$K,7,0),VLOOKUP($A13&amp;"|"&amp;R$2,'Mérkőzések | eredmények'!$B:$K,6,0)),"")</f>
        <v>0</v>
      </c>
      <c r="T13" s="3" t="str">
        <f>IFERROR(IFERROR(VLOOKUP($A13&amp;"|"&amp;T$2,'Mérkőzések | eredmények'!$A:$K,6,0),VLOOKUP($A13&amp;"|"&amp;T$2,'Mérkőzések | eredmények'!$B:$K,5,0)),"")</f>
        <v/>
      </c>
      <c r="U13" s="5" t="str">
        <f>IFERROR(IFERROR(VLOOKUP($A13&amp;"|"&amp;T$2,'Mérkőzések | eredmények'!$A:$K,7,0),VLOOKUP($A13&amp;"|"&amp;T$2,'Mérkőzések | eredmények'!$B:$K,6,0)),"")</f>
        <v/>
      </c>
    </row>
    <row r="14" spans="1:25" ht="17.25" customHeight="1" x14ac:dyDescent="0.3">
      <c r="A14" s="39"/>
      <c r="B14" s="20">
        <f>IFERROR(IFERROR(VLOOKUP($A13&amp;"|"&amp;B$2,'Mérkőzések | eredmények'!$A:$K,9,0),VLOOKUP($A13&amp;"|"&amp;B$2,'Mérkőzések | eredmények'!$B:$K,8,0)),"")</f>
        <v>6</v>
      </c>
      <c r="C14" s="21">
        <f>IFERROR(IFERROR(VLOOKUP($A13&amp;"|"&amp;B$2,'Mérkőzések | eredmények'!$A:$K,8,0),VLOOKUP($A13&amp;"|"&amp;B$2,'Mérkőzések | eredmények'!$B:$K,7,0)),"")</f>
        <v>10</v>
      </c>
      <c r="D14" s="28">
        <f>IFERROR(IFERROR(VLOOKUP($A13&amp;"|"&amp;D$2,'Mérkőzések | eredmények'!$A:$K,9,0),VLOOKUP($A13&amp;"|"&amp;D$2,'Mérkőzések | eredmények'!$B:$K,8,0)),"")</f>
        <v>0</v>
      </c>
      <c r="E14" s="21">
        <f>IFERROR(IFERROR(VLOOKUP($A13&amp;"|"&amp;D$2,'Mérkőzések | eredmények'!$A:$K,8,0),VLOOKUP($A13&amp;"|"&amp;D$2,'Mérkőzések | eredmények'!$B:$K,7,0)),"")</f>
        <v>12</v>
      </c>
      <c r="F14" s="20">
        <f>IFERROR(IFERROR(VLOOKUP($A13&amp;"|"&amp;F$2,'Mérkőzések | eredmények'!$A:$K,9,0),VLOOKUP($A13&amp;"|"&amp;F$2,'Mérkőzések | eredmények'!$B:$K,8,0)),"")</f>
        <v>0</v>
      </c>
      <c r="G14" s="21">
        <f>IFERROR(IFERROR(VLOOKUP($A13&amp;"|"&amp;F$2,'Mérkőzések | eredmények'!$A:$K,8,0),VLOOKUP($A13&amp;"|"&amp;F$2,'Mérkőzések | eredmények'!$B:$K,7,0)),"")</f>
        <v>12</v>
      </c>
      <c r="H14" s="20">
        <f>IFERROR(IFERROR(VLOOKUP($A13&amp;"|"&amp;H$2,'Mérkőzések | eredmények'!$A:$K,9,0),VLOOKUP($A13&amp;"|"&amp;H$2,'Mérkőzések | eredmények'!$B:$K,8,0)),"")</f>
        <v>0</v>
      </c>
      <c r="I14" s="21">
        <f>IFERROR(IFERROR(VLOOKUP($A13&amp;"|"&amp;H$2,'Mérkőzések | eredmények'!$A:$K,8,0),VLOOKUP($A13&amp;"|"&amp;H$2,'Mérkőzések | eredmények'!$B:$K,7,0)),"")</f>
        <v>12</v>
      </c>
      <c r="J14" s="20">
        <f>IFERROR(IFERROR(VLOOKUP($A13&amp;"|"&amp;J$2,'Mérkőzések | eredmények'!$A:$K,9,0),VLOOKUP($A13&amp;"|"&amp;J$2,'Mérkőzések | eredmények'!$B:$K,8,0)),"")</f>
        <v>0</v>
      </c>
      <c r="K14" s="29">
        <f>IFERROR(IFERROR(VLOOKUP($A13&amp;"|"&amp;J$2,'Mérkőzések | eredmények'!$A:$K,8,0),VLOOKUP($A13&amp;"|"&amp;J$2,'Mérkőzések | eredmények'!$B:$K,7,0)),"")</f>
        <v>0</v>
      </c>
      <c r="L14" s="12"/>
      <c r="M14" s="2"/>
      <c r="N14" s="20">
        <f>IFERROR(IFERROR(VLOOKUP($A13&amp;"|"&amp;N$2,'Mérkőzések | eredmények'!$A:$K,8,0),VLOOKUP($A13&amp;"|"&amp;N$2,'Mérkőzések | eredmények'!$B:$K,7,0)),"")</f>
        <v>6</v>
      </c>
      <c r="O14" s="21">
        <f>IFERROR(IFERROR(VLOOKUP($A13&amp;"|"&amp;N$2,'Mérkőzések | eredmények'!$A:$K,9,0),VLOOKUP($A13&amp;"|"&amp;N$2,'Mérkőzések | eredmények'!$B:$K,8,0)),"")</f>
        <v>8</v>
      </c>
      <c r="P14" s="20">
        <f>IFERROR(IFERROR(VLOOKUP($A13&amp;"|"&amp;P$2,'Mérkőzések | eredmények'!$A:$K,8,0),VLOOKUP($A13&amp;"|"&amp;P$2,'Mérkőzések | eredmények'!$B:$K,7,0)),"")</f>
        <v>0</v>
      </c>
      <c r="Q14" s="21">
        <f>IFERROR(IFERROR(VLOOKUP($A13&amp;"|"&amp;P$2,'Mérkőzések | eredmények'!$A:$K,9,0),VLOOKUP($A13&amp;"|"&amp;P$2,'Mérkőzések | eredmények'!$B:$K,8,0)),"")</f>
        <v>0</v>
      </c>
      <c r="R14" s="20">
        <f>IFERROR(IFERROR(VLOOKUP($A13&amp;"|"&amp;R$2,'Mérkőzések | eredmények'!$A:$K,8,0),VLOOKUP($A13&amp;"|"&amp;R$2,'Mérkőzések | eredmények'!$B:$K,7,0)),"")</f>
        <v>0</v>
      </c>
      <c r="S14" s="21">
        <f>IFERROR(IFERROR(VLOOKUP($A13&amp;"|"&amp;R$2,'Mérkőzések | eredmények'!$A:$K,9,0),VLOOKUP($A13&amp;"|"&amp;R$2,'Mérkőzések | eredmények'!$B:$K,8,0)),"")</f>
        <v>0</v>
      </c>
      <c r="T14" s="22" t="str">
        <f>IFERROR(IFERROR(VLOOKUP($A13&amp;"|"&amp;T$2,'Mérkőzések | eredmények'!$A:$K,8,0),VLOOKUP($A13&amp;"|"&amp;T$2,'Mérkőzések | eredmények'!$B:$K,7,0)),"")</f>
        <v/>
      </c>
      <c r="U14" s="25" t="str">
        <f>IFERROR(IFERROR(VLOOKUP($A13&amp;"|"&amp;T$2,'Mérkőzések | eredmények'!$A:$K,9,0),VLOOKUP($A13&amp;"|"&amp;T$2,'Mérkőzések | eredmények'!$B:$K,8,0)),"")</f>
        <v/>
      </c>
    </row>
    <row r="15" spans="1:25" ht="17.25" customHeight="1" x14ac:dyDescent="0.3">
      <c r="A15" s="39" t="str">
        <f>IF(cs_7="","",cs_7)</f>
        <v>Go Ahead SC SE I</v>
      </c>
      <c r="B15" s="3">
        <f>IFERROR(IFERROR(VLOOKUP($A15&amp;"|"&amp;B$2,'Mérkőzések | eredmények'!$A:$K,7,0),VLOOKUP($A15&amp;"|"&amp;B$2,'Mérkőzések | eredmények'!$B:$K,6,0)),"")</f>
        <v>0</v>
      </c>
      <c r="C15" s="4">
        <f>IFERROR(IFERROR(VLOOKUP($A15&amp;"|"&amp;B$2,'Mérkőzések | eredmények'!$A:$K,6,0),VLOOKUP($A15&amp;"|"&amp;B$2,'Mérkőzések | eredmények'!$B:$K,5,0)),"")</f>
        <v>3</v>
      </c>
      <c r="D15" s="3">
        <f>IFERROR(IFERROR(VLOOKUP($A15&amp;"|"&amp;D$2,'Mérkőzések | eredmények'!$A:$K,7,0),VLOOKUP($A15&amp;"|"&amp;D$2,'Mérkőzések | eredmények'!$B:$K,6,0)),"")</f>
        <v>0</v>
      </c>
      <c r="E15" s="4">
        <f>IFERROR(IFERROR(VLOOKUP($A15&amp;"|"&amp;D$2,'Mérkőzések | eredmények'!$A:$K,6,0),VLOOKUP($A15&amp;"|"&amp;D$2,'Mérkőzések | eredmények'!$B:$K,5,0)),"")</f>
        <v>4</v>
      </c>
      <c r="F15" s="3">
        <f>IFERROR(IFERROR(VLOOKUP($A15&amp;"|"&amp;F$2,'Mérkőzések | eredmények'!$A:$K,7,0),VLOOKUP($A15&amp;"|"&amp;F$2,'Mérkőzések | eredmények'!$B:$K,6,0)),"")</f>
        <v>1</v>
      </c>
      <c r="G15" s="4">
        <f>IFERROR(IFERROR(VLOOKUP($A15&amp;"|"&amp;F$2,'Mérkőzések | eredmények'!$A:$K,6,0),VLOOKUP($A15&amp;"|"&amp;F$2,'Mérkőzések | eredmények'!$B:$K,5,0)),"")</f>
        <v>3</v>
      </c>
      <c r="H15" s="3">
        <f>IFERROR(IFERROR(VLOOKUP($A15&amp;"|"&amp;H$2,'Mérkőzések | eredmények'!$A:$K,7,0),VLOOKUP($A15&amp;"|"&amp;H$2,'Mérkőzések | eredmények'!$B:$K,6,0)),"")</f>
        <v>1</v>
      </c>
      <c r="I15" s="4">
        <f>IFERROR(IFERROR(VLOOKUP($A15&amp;"|"&amp;H$2,'Mérkőzések | eredmények'!$A:$K,6,0),VLOOKUP($A15&amp;"|"&amp;H$2,'Mérkőzések | eredmények'!$B:$K,5,0)),"")</f>
        <v>3</v>
      </c>
      <c r="J15" s="3">
        <f>IFERROR(IFERROR(VLOOKUP($A15&amp;"|"&amp;J$2,'Mérkőzések | eredmények'!$A:$K,7,0),VLOOKUP($A15&amp;"|"&amp;J$2,'Mérkőzések | eredmények'!$B:$K,6,0)),"")</f>
        <v>0</v>
      </c>
      <c r="K15" s="4">
        <f>IFERROR(IFERROR(VLOOKUP($A15&amp;"|"&amp;J$2,'Mérkőzések | eredmények'!$A:$K,6,0),VLOOKUP($A15&amp;"|"&amp;J$2,'Mérkőzések | eredmények'!$B:$K,5,0)),"")</f>
        <v>0</v>
      </c>
      <c r="L15" s="3">
        <f>IFERROR(IFERROR(VLOOKUP($A15&amp;"|"&amp;L$2,'Mérkőzések | eredmények'!$A:$K,7,0),VLOOKUP($A15&amp;"|"&amp;L$2,'Mérkőzések | eredmények'!$B:$K,6,0)),"")</f>
        <v>2</v>
      </c>
      <c r="M15" s="4">
        <f>IFERROR(IFERROR(VLOOKUP($A15&amp;"|"&amp;L$2,'Mérkőzések | eredmények'!$A:$K,6,0),VLOOKUP($A15&amp;"|"&amp;L$2,'Mérkőzések | eredmények'!$B:$K,5,0)),"")</f>
        <v>2</v>
      </c>
      <c r="N15" s="2"/>
      <c r="O15" s="2"/>
      <c r="P15" s="3">
        <f>IFERROR(IFERROR(VLOOKUP($A15&amp;"|"&amp;P$2,'Mérkőzések | eredmények'!$A:$K,6,0),VLOOKUP($A15&amp;"|"&amp;P$2,'Mérkőzések | eredmények'!$B:$K,5,0)),"")</f>
        <v>0</v>
      </c>
      <c r="Q15" s="4">
        <f>IFERROR(IFERROR(VLOOKUP($A15&amp;"|"&amp;P$2,'Mérkőzések | eredmények'!$A:$K,7,0),VLOOKUP($A15&amp;"|"&amp;P$2,'Mérkőzések | eredmények'!$B:$K,6,0)),"")</f>
        <v>0</v>
      </c>
      <c r="R15" s="18">
        <f>IFERROR(IFERROR(VLOOKUP($A15&amp;"|"&amp;R$2,'Mérkőzések | eredmények'!$A:$K,6,0),VLOOKUP($A15&amp;"|"&amp;R$2,'Mérkőzések | eredmények'!$B:$K,5,0)),"")</f>
        <v>0</v>
      </c>
      <c r="S15" s="19">
        <f>IFERROR(IFERROR(VLOOKUP($A15&amp;"|"&amp;R$2,'Mérkőzések | eredmények'!$A:$K,7,0),VLOOKUP($A15&amp;"|"&amp;R$2,'Mérkőzések | eredmények'!$B:$K,6,0)),"")</f>
        <v>0</v>
      </c>
      <c r="T15" s="11" t="str">
        <f>IFERROR(IFERROR(VLOOKUP($A15&amp;"|"&amp;T$2,'Mérkőzések | eredmények'!$A:$K,6,0),VLOOKUP($A15&amp;"|"&amp;T$2,'Mérkőzések | eredmények'!$B:$K,5,0)),"")</f>
        <v/>
      </c>
      <c r="U15" s="5" t="str">
        <f>IFERROR(IFERROR(VLOOKUP($A15&amp;"|"&amp;T$2,'Mérkőzések | eredmények'!$A:$K,7,0),VLOOKUP($A15&amp;"|"&amp;T$2,'Mérkőzések | eredmények'!$B:$K,6,0)),"")</f>
        <v/>
      </c>
    </row>
    <row r="16" spans="1:25" ht="17.25" customHeight="1" x14ac:dyDescent="0.3">
      <c r="A16" s="39"/>
      <c r="B16" s="22">
        <f>IFERROR(IFERROR(VLOOKUP($A15&amp;"|"&amp;B$2,'Mérkőzések | eredmények'!$A:$K,9,0),VLOOKUP($A15&amp;"|"&amp;B$2,'Mérkőzések | eredmények'!$B:$K,8,0)),"")</f>
        <v>0</v>
      </c>
      <c r="C16" s="23">
        <f>IFERROR(IFERROR(VLOOKUP($A15&amp;"|"&amp;B$2,'Mérkőzések | eredmények'!$A:$K,8,0),VLOOKUP($A15&amp;"|"&amp;B$2,'Mérkőzések | eredmények'!$B:$K,7,0)),"")</f>
        <v>12</v>
      </c>
      <c r="D16" s="20">
        <f>IFERROR(IFERROR(VLOOKUP($A15&amp;"|"&amp;D$2,'Mérkőzések | eredmények'!$A:$K,9,0),VLOOKUP($A15&amp;"|"&amp;D$2,'Mérkőzések | eredmények'!$B:$K,8,0)),"")</f>
        <v>1</v>
      </c>
      <c r="E16" s="21">
        <f>IFERROR(IFERROR(VLOOKUP($A15&amp;"|"&amp;D$2,'Mérkőzések | eredmények'!$A:$K,8,0),VLOOKUP($A15&amp;"|"&amp;D$2,'Mérkőzések | eredmények'!$B:$K,7,0)),"")</f>
        <v>12</v>
      </c>
      <c r="F16" s="20">
        <f>IFERROR(IFERROR(VLOOKUP($A15&amp;"|"&amp;F$2,'Mérkőzések | eredmények'!$A:$K,9,0),VLOOKUP($A15&amp;"|"&amp;F$2,'Mérkőzések | eredmények'!$B:$K,8,0)),"")</f>
        <v>5</v>
      </c>
      <c r="G16" s="21">
        <f>IFERROR(IFERROR(VLOOKUP($A15&amp;"|"&amp;F$2,'Mérkőzések | eredmények'!$A:$K,8,0),VLOOKUP($A15&amp;"|"&amp;F$2,'Mérkőzések | eredmények'!$B:$K,7,0)),"")</f>
        <v>9</v>
      </c>
      <c r="H16" s="22">
        <f>IFERROR(IFERROR(VLOOKUP($A15&amp;"|"&amp;H$2,'Mérkőzések | eredmények'!$A:$K,9,0),VLOOKUP($A15&amp;"|"&amp;H$2,'Mérkőzések | eredmények'!$B:$K,8,0)),"")</f>
        <v>3</v>
      </c>
      <c r="I16" s="23">
        <f>IFERROR(IFERROR(VLOOKUP($A15&amp;"|"&amp;H$2,'Mérkőzések | eredmények'!$A:$K,8,0),VLOOKUP($A15&amp;"|"&amp;H$2,'Mérkőzések | eredmények'!$B:$K,7,0)),"")</f>
        <v>9</v>
      </c>
      <c r="J16" s="22">
        <f>IFERROR(IFERROR(VLOOKUP($A15&amp;"|"&amp;J$2,'Mérkőzések | eredmények'!$A:$K,9,0),VLOOKUP($A15&amp;"|"&amp;J$2,'Mérkőzések | eredmények'!$B:$K,8,0)),"")</f>
        <v>0</v>
      </c>
      <c r="K16" s="23">
        <f>IFERROR(IFERROR(VLOOKUP($A15&amp;"|"&amp;J$2,'Mérkőzések | eredmények'!$A:$K,8,0),VLOOKUP($A15&amp;"|"&amp;J$2,'Mérkőzések | eredmények'!$B:$K,7,0)),"")</f>
        <v>0</v>
      </c>
      <c r="L16" s="22">
        <f>IFERROR(IFERROR(VLOOKUP($A15&amp;"|"&amp;L$2,'Mérkőzések | eredmények'!$A:$K,9,0),VLOOKUP($A15&amp;"|"&amp;L$2,'Mérkőzések | eredmények'!$B:$K,8,0)),"")</f>
        <v>8</v>
      </c>
      <c r="M16" s="27">
        <f>IFERROR(IFERROR(VLOOKUP($A15&amp;"|"&amp;L$2,'Mérkőzések | eredmények'!$A:$K,8,0),VLOOKUP($A15&amp;"|"&amp;L$2,'Mérkőzések | eredmények'!$B:$K,7,0)),"")</f>
        <v>6</v>
      </c>
      <c r="N16" s="12"/>
      <c r="O16" s="2"/>
      <c r="P16" s="22">
        <f>IFERROR(IFERROR(VLOOKUP($A15&amp;"|"&amp;P$2,'Mérkőzések | eredmények'!$A:$K,8,0),VLOOKUP($A15&amp;"|"&amp;P$2,'Mérkőzések | eredmények'!$B:$K,7,0)),"")</f>
        <v>0</v>
      </c>
      <c r="Q16" s="23">
        <f>IFERROR(IFERROR(VLOOKUP($A15&amp;"|"&amp;P$2,'Mérkőzések | eredmények'!$A:$K,9,0),VLOOKUP($A15&amp;"|"&amp;P$2,'Mérkőzések | eredmények'!$B:$K,8,0)),"")</f>
        <v>0</v>
      </c>
      <c r="R16" s="20">
        <f>IFERROR(IFERROR(VLOOKUP($A15&amp;"|"&amp;R$2,'Mérkőzések | eredmények'!$A:$K,8,0),VLOOKUP($A15&amp;"|"&amp;R$2,'Mérkőzések | eredmények'!$B:$K,7,0)),"")</f>
        <v>0</v>
      </c>
      <c r="S16" s="21">
        <f>IFERROR(IFERROR(VLOOKUP($A15&amp;"|"&amp;R$2,'Mérkőzések | eredmények'!$A:$K,9,0),VLOOKUP($A15&amp;"|"&amp;R$2,'Mérkőzések | eredmények'!$B:$K,8,0)),"")</f>
        <v>0</v>
      </c>
      <c r="T16" s="26" t="str">
        <f>IFERROR(IFERROR(VLOOKUP($A15&amp;"|"&amp;T$2,'Mérkőzések | eredmények'!$A:$K,8,0),VLOOKUP($A15&amp;"|"&amp;T$2,'Mérkőzések | eredmények'!$B:$K,7,0)),"")</f>
        <v/>
      </c>
      <c r="U16" s="25" t="str">
        <f>IFERROR(IFERROR(VLOOKUP($A15&amp;"|"&amp;T$2,'Mérkőzések | eredmények'!$A:$K,9,0),VLOOKUP($A15&amp;"|"&amp;T$2,'Mérkőzések | eredmények'!$B:$K,8,0)),"")</f>
        <v/>
      </c>
    </row>
    <row r="17" spans="1:21" ht="17.25" customHeight="1" x14ac:dyDescent="0.3">
      <c r="A17" s="39" t="str">
        <f>IF(cs_8="","",cs_8)</f>
        <v>Golden Ball SE</v>
      </c>
      <c r="B17" s="3">
        <f>IFERROR(IFERROR(VLOOKUP($A17&amp;"|"&amp;B$2,'Mérkőzések | eredmények'!$A:$K,7,0),VLOOKUP($A17&amp;"|"&amp;B$2,'Mérkőzések | eredmények'!$B:$K,6,0)),"")</f>
        <v>0</v>
      </c>
      <c r="C17" s="4">
        <f>IFERROR(IFERROR(VLOOKUP($A17&amp;"|"&amp;B$2,'Mérkőzések | eredmények'!$A:$K,6,0),VLOOKUP($A17&amp;"|"&amp;B$2,'Mérkőzések | eredmények'!$B:$K,5,0)),"")</f>
        <v>0</v>
      </c>
      <c r="D17" s="3">
        <f>IFERROR(IFERROR(VLOOKUP($A17&amp;"|"&amp;D$2,'Mérkőzések | eredmények'!$A:$K,7,0),VLOOKUP($A17&amp;"|"&amp;D$2,'Mérkőzések | eredmények'!$B:$K,6,0)),"")</f>
        <v>0</v>
      </c>
      <c r="E17" s="4">
        <f>IFERROR(IFERROR(VLOOKUP($A17&amp;"|"&amp;D$2,'Mérkőzések | eredmények'!$A:$K,6,0),VLOOKUP($A17&amp;"|"&amp;D$2,'Mérkőzések | eredmények'!$B:$K,5,0)),"")</f>
        <v>4</v>
      </c>
      <c r="F17" s="3">
        <f>IFERROR(IFERROR(VLOOKUP($A17&amp;"|"&amp;F$2,'Mérkőzések | eredmények'!$A:$K,7,0),VLOOKUP($A17&amp;"|"&amp;F$2,'Mérkőzések | eredmények'!$B:$K,6,0)),"")</f>
        <v>0</v>
      </c>
      <c r="G17" s="4">
        <f>IFERROR(IFERROR(VLOOKUP($A17&amp;"|"&amp;F$2,'Mérkőzések | eredmények'!$A:$K,6,0),VLOOKUP($A17&amp;"|"&amp;F$2,'Mérkőzések | eredmények'!$B:$K,5,0)),"")</f>
        <v>4</v>
      </c>
      <c r="H17" s="10">
        <f>IFERROR(IFERROR(VLOOKUP($A17&amp;"|"&amp;H$2,'Mérkőzések | eredmények'!$A:$K,7,0),VLOOKUP($A17&amp;"|"&amp;H$2,'Mérkőzések | eredmények'!$B:$K,6,0)),"")</f>
        <v>0</v>
      </c>
      <c r="I17" s="9">
        <f>IFERROR(IFERROR(VLOOKUP($A17&amp;"|"&amp;H$2,'Mérkőzések | eredmények'!$A:$K,6,0),VLOOKUP($A17&amp;"|"&amp;H$2,'Mérkőzések | eredmények'!$B:$K,5,0)),"")</f>
        <v>4</v>
      </c>
      <c r="J17" s="3">
        <f>IFERROR(IFERROR(VLOOKUP($A17&amp;"|"&amp;J$2,'Mérkőzések | eredmények'!$A:$K,7,0),VLOOKUP($A17&amp;"|"&amp;J$2,'Mérkőzések | eredmények'!$B:$K,6,0)),"")</f>
        <v>1</v>
      </c>
      <c r="K17" s="4">
        <f>IFERROR(IFERROR(VLOOKUP($A17&amp;"|"&amp;J$2,'Mérkőzések | eredmények'!$A:$K,6,0),VLOOKUP($A17&amp;"|"&amp;J$2,'Mérkőzések | eredmények'!$B:$K,5,0)),"")</f>
        <v>3</v>
      </c>
      <c r="L17" s="3">
        <f>IFERROR(IFERROR(VLOOKUP($A17&amp;"|"&amp;L$2,'Mérkőzések | eredmények'!$A:$K,7,0),VLOOKUP($A17&amp;"|"&amp;L$2,'Mérkőzések | eredmények'!$B:$K,6,0)),"")</f>
        <v>0</v>
      </c>
      <c r="M17" s="4">
        <f>IFERROR(IFERROR(VLOOKUP($A17&amp;"|"&amp;L$2,'Mérkőzések | eredmények'!$A:$K,6,0),VLOOKUP($A17&amp;"|"&amp;L$2,'Mérkőzések | eredmények'!$B:$K,5,0)),"")</f>
        <v>0</v>
      </c>
      <c r="N17" s="3">
        <f>IFERROR(IFERROR(VLOOKUP($A17&amp;"|"&amp;N$2,'Mérkőzések | eredmények'!$A:$K,7,0),VLOOKUP($A17&amp;"|"&amp;N$2,'Mérkőzések | eredmények'!$B:$K,6,0)),"")</f>
        <v>0</v>
      </c>
      <c r="O17" s="4">
        <f>IFERROR(IFERROR(VLOOKUP($A17&amp;"|"&amp;N$2,'Mérkőzések | eredmények'!$A:$K,6,0),VLOOKUP($A17&amp;"|"&amp;N$2,'Mérkőzések | eredmények'!$B:$K,5,0)),"")</f>
        <v>0</v>
      </c>
      <c r="P17" s="2"/>
      <c r="Q17" s="2"/>
      <c r="R17" s="18">
        <f>IFERROR(IFERROR(VLOOKUP($A17&amp;"|"&amp;R$2,'Mérkőzések | eredmények'!$A:$K,6,0),VLOOKUP($A17&amp;"|"&amp;R$2,'Mérkőzések | eredmények'!$B:$K,5,0)),"")</f>
        <v>2</v>
      </c>
      <c r="S17" s="19">
        <f>IFERROR(IFERROR(VLOOKUP($A17&amp;"|"&amp;R$2,'Mérkőzések | eredmények'!$A:$K,7,0),VLOOKUP($A17&amp;"|"&amp;R$2,'Mérkőzések | eredmények'!$B:$K,6,0)),"")</f>
        <v>2</v>
      </c>
      <c r="T17" s="3" t="str">
        <f>IFERROR(IFERROR(VLOOKUP($A17&amp;"|"&amp;T$2,'Mérkőzések | eredmények'!$A:$K,6,0),VLOOKUP($A17&amp;"|"&amp;T$2,'Mérkőzések | eredmények'!$B:$K,5,0)),"")</f>
        <v/>
      </c>
      <c r="U17" s="5" t="str">
        <f>IFERROR(IFERROR(VLOOKUP($A17&amp;"|"&amp;T$2,'Mérkőzések | eredmények'!$A:$K,7,0),VLOOKUP($A17&amp;"|"&amp;T$2,'Mérkőzések | eredmények'!$B:$K,6,0)),"")</f>
        <v/>
      </c>
    </row>
    <row r="18" spans="1:21" ht="17.25" customHeight="1" x14ac:dyDescent="0.3">
      <c r="A18" s="39"/>
      <c r="B18" s="20">
        <f>IFERROR(IFERROR(VLOOKUP($A17&amp;"|"&amp;B$2,'Mérkőzések | eredmények'!$A:$K,9,0),VLOOKUP($A17&amp;"|"&amp;B$2,'Mérkőzések | eredmények'!$B:$K,8,0)),"")</f>
        <v>0</v>
      </c>
      <c r="C18" s="21">
        <f>IFERROR(IFERROR(VLOOKUP($A17&amp;"|"&amp;B$2,'Mérkőzések | eredmények'!$A:$K,8,0),VLOOKUP($A17&amp;"|"&amp;B$2,'Mérkőzések | eredmények'!$B:$K,7,0)),"")</f>
        <v>0</v>
      </c>
      <c r="D18" s="20">
        <f>IFERROR(IFERROR(VLOOKUP($A17&amp;"|"&amp;D$2,'Mérkőzések | eredmények'!$A:$K,9,0),VLOOKUP($A17&amp;"|"&amp;D$2,'Mérkőzések | eredmények'!$B:$K,8,0)),"")</f>
        <v>0</v>
      </c>
      <c r="E18" s="21">
        <f>IFERROR(IFERROR(VLOOKUP($A17&amp;"|"&amp;D$2,'Mérkőzések | eredmények'!$A:$K,8,0),VLOOKUP($A17&amp;"|"&amp;D$2,'Mérkőzések | eredmények'!$B:$K,7,0)),"")</f>
        <v>12</v>
      </c>
      <c r="F18" s="20">
        <f>IFERROR(IFERROR(VLOOKUP($A17&amp;"|"&amp;F$2,'Mérkőzések | eredmények'!$A:$K,9,0),VLOOKUP($A17&amp;"|"&amp;F$2,'Mérkőzések | eredmények'!$B:$K,8,0)),"")</f>
        <v>2</v>
      </c>
      <c r="G18" s="21">
        <f>IFERROR(IFERROR(VLOOKUP($A17&amp;"|"&amp;F$2,'Mérkőzések | eredmények'!$A:$K,8,0),VLOOKUP($A17&amp;"|"&amp;F$2,'Mérkőzések | eredmények'!$B:$K,7,0)),"")</f>
        <v>12</v>
      </c>
      <c r="H18" s="22">
        <f>IFERROR(IFERROR(VLOOKUP($A17&amp;"|"&amp;H$2,'Mérkőzések | eredmények'!$A:$K,9,0),VLOOKUP($A17&amp;"|"&amp;H$2,'Mérkőzések | eredmények'!$B:$K,8,0)),"")</f>
        <v>0</v>
      </c>
      <c r="I18" s="23">
        <f>IFERROR(IFERROR(VLOOKUP($A17&amp;"|"&amp;H$2,'Mérkőzések | eredmények'!$A:$K,8,0),VLOOKUP($A17&amp;"|"&amp;H$2,'Mérkőzések | eredmények'!$B:$K,7,0)),"")</f>
        <v>12</v>
      </c>
      <c r="J18" s="20">
        <f>IFERROR(IFERROR(VLOOKUP($A17&amp;"|"&amp;J$2,'Mérkőzések | eredmények'!$A:$K,9,0),VLOOKUP($A17&amp;"|"&amp;J$2,'Mérkőzések | eredmények'!$B:$K,8,0)),"")</f>
        <v>8</v>
      </c>
      <c r="K18" s="21">
        <f>IFERROR(IFERROR(VLOOKUP($A17&amp;"|"&amp;J$2,'Mérkőzések | eredmények'!$A:$K,8,0),VLOOKUP($A17&amp;"|"&amp;J$2,'Mérkőzések | eredmények'!$B:$K,7,0)),"")</f>
        <v>9</v>
      </c>
      <c r="L18" s="22">
        <f>IFERROR(IFERROR(VLOOKUP($A17&amp;"|"&amp;L$2,'Mérkőzések | eredmények'!$A:$K,9,0),VLOOKUP($A17&amp;"|"&amp;L$2,'Mérkőzések | eredmények'!$B:$K,8,0)),"")</f>
        <v>0</v>
      </c>
      <c r="M18" s="23">
        <f>IFERROR(IFERROR(VLOOKUP($A17&amp;"|"&amp;L$2,'Mérkőzések | eredmények'!$A:$K,8,0),VLOOKUP($A17&amp;"|"&amp;L$2,'Mérkőzések | eredmények'!$B:$K,7,0)),"")</f>
        <v>0</v>
      </c>
      <c r="N18" s="20">
        <f>IFERROR(IFERROR(VLOOKUP($A17&amp;"|"&amp;N$2,'Mérkőzések | eredmények'!$A:$K,9,0),VLOOKUP($A17&amp;"|"&amp;N$2,'Mérkőzések | eredmények'!$B:$K,8,0)),"")</f>
        <v>0</v>
      </c>
      <c r="O18" s="29">
        <f>IFERROR(IFERROR(VLOOKUP($A17&amp;"|"&amp;N$2,'Mérkőzések | eredmények'!$A:$K,8,0),VLOOKUP($A17&amp;"|"&amp;N$2,'Mérkőzések | eredmények'!$B:$K,7,0)),"")</f>
        <v>0</v>
      </c>
      <c r="P18" s="12"/>
      <c r="Q18" s="2"/>
      <c r="R18" s="20">
        <f>IFERROR(IFERROR(VLOOKUP($A17&amp;"|"&amp;R$2,'Mérkőzések | eredmények'!$A:$K,8,0),VLOOKUP($A17&amp;"|"&amp;R$2,'Mérkőzések | eredmények'!$B:$K,7,0)),"")</f>
        <v>6</v>
      </c>
      <c r="S18" s="21">
        <f>IFERROR(IFERROR(VLOOKUP($A17&amp;"|"&amp;R$2,'Mérkőzések | eredmények'!$A:$K,9,0),VLOOKUP($A17&amp;"|"&amp;R$2,'Mérkőzések | eredmények'!$B:$K,8,0)),"")</f>
        <v>10</v>
      </c>
      <c r="T18" s="20" t="str">
        <f>IFERROR(IFERROR(VLOOKUP($A17&amp;"|"&amp;T$2,'Mérkőzések | eredmények'!$A:$K,8,0),VLOOKUP($A17&amp;"|"&amp;T$2,'Mérkőzések | eredmények'!$B:$K,7,0)),"")</f>
        <v/>
      </c>
      <c r="U18" s="24" t="str">
        <f>IFERROR(IFERROR(VLOOKUP($A17&amp;"|"&amp;T$2,'Mérkőzések | eredmények'!$A:$K,9,0),VLOOKUP($A17&amp;"|"&amp;T$2,'Mérkőzések | eredmények'!$B:$K,8,0)),"")</f>
        <v/>
      </c>
    </row>
    <row r="19" spans="1:21" ht="17.25" customHeight="1" x14ac:dyDescent="0.3">
      <c r="A19" s="39" t="str">
        <f>IF(cs_9="","",cs_9)</f>
        <v>Pro Squash Akadémia SE</v>
      </c>
      <c r="B19" s="3">
        <f>IFERROR(IFERROR(VLOOKUP($A19&amp;"|"&amp;B$2,'Mérkőzések | eredmények'!$A:$K,7,0),VLOOKUP($A19&amp;"|"&amp;B$2,'Mérkőzések | eredmények'!$B:$K,6,0)),"")</f>
        <v>0</v>
      </c>
      <c r="C19" s="4">
        <f>IFERROR(IFERROR(VLOOKUP($A19&amp;"|"&amp;B$2,'Mérkőzések | eredmények'!$A:$K,6,0),VLOOKUP($A19&amp;"|"&amp;B$2,'Mérkőzések | eredmények'!$B:$K,5,0)),"")</f>
        <v>4</v>
      </c>
      <c r="D19" s="3">
        <f>IFERROR(IFERROR(VLOOKUP($A19&amp;"|"&amp;D$2,'Mérkőzések | eredmények'!$A:$K,7,0),VLOOKUP($A19&amp;"|"&amp;D$2,'Mérkőzések | eredmények'!$B:$K,6,0)),"")</f>
        <v>0</v>
      </c>
      <c r="E19" s="4">
        <f>IFERROR(IFERROR(VLOOKUP($A19&amp;"|"&amp;D$2,'Mérkőzések | eredmények'!$A:$K,6,0),VLOOKUP($A19&amp;"|"&amp;D$2,'Mérkőzések | eredmények'!$B:$K,5,0)),"")</f>
        <v>0</v>
      </c>
      <c r="F19" s="3">
        <f>IFERROR(IFERROR(VLOOKUP($A19&amp;"|"&amp;F$2,'Mérkőzések | eredmények'!$A:$K,7,0),VLOOKUP($A19&amp;"|"&amp;F$2,'Mérkőzések | eredmények'!$B:$K,6,0)),"")</f>
        <v>0</v>
      </c>
      <c r="G19" s="4">
        <f>IFERROR(IFERROR(VLOOKUP($A19&amp;"|"&amp;F$2,'Mérkőzések | eredmények'!$A:$K,6,0),VLOOKUP($A19&amp;"|"&amp;F$2,'Mérkőzések | eredmények'!$B:$K,5,0)),"")</f>
        <v>4</v>
      </c>
      <c r="H19" s="3">
        <f>IFERROR(IFERROR(VLOOKUP($A19&amp;"|"&amp;H$2,'Mérkőzések | eredmények'!$A:$K,7,0),VLOOKUP($A19&amp;"|"&amp;H$2,'Mérkőzések | eredmények'!$B:$K,6,0)),"")</f>
        <v>0</v>
      </c>
      <c r="I19" s="4">
        <f>IFERROR(IFERROR(VLOOKUP($A19&amp;"|"&amp;H$2,'Mérkőzések | eredmények'!$A:$K,6,0),VLOOKUP($A19&amp;"|"&amp;H$2,'Mérkőzések | eredmények'!$B:$K,5,0)),"")</f>
        <v>4</v>
      </c>
      <c r="J19" s="3">
        <f>IFERROR(IFERROR(VLOOKUP($A19&amp;"|"&amp;J$2,'Mérkőzések | eredmények'!$A:$K,7,0),VLOOKUP($A19&amp;"|"&amp;J$2,'Mérkőzések | eredmények'!$B:$K,6,0)),"")</f>
        <v>1</v>
      </c>
      <c r="K19" s="4">
        <f>IFERROR(IFERROR(VLOOKUP($A19&amp;"|"&amp;J$2,'Mérkőzések | eredmények'!$A:$K,6,0),VLOOKUP($A19&amp;"|"&amp;J$2,'Mérkőzések | eredmények'!$B:$K,5,0)),"")</f>
        <v>3</v>
      </c>
      <c r="L19" s="3">
        <f>IFERROR(IFERROR(VLOOKUP($A19&amp;"|"&amp;L$2,'Mérkőzések | eredmények'!$A:$K,7,0),VLOOKUP($A19&amp;"|"&amp;L$2,'Mérkőzések | eredmények'!$B:$K,6,0)),"")</f>
        <v>0</v>
      </c>
      <c r="M19" s="4">
        <f>IFERROR(IFERROR(VLOOKUP($A19&amp;"|"&amp;L$2,'Mérkőzések | eredmények'!$A:$K,6,0),VLOOKUP($A19&amp;"|"&amp;L$2,'Mérkőzések | eredmények'!$B:$K,5,0)),"")</f>
        <v>0</v>
      </c>
      <c r="N19" s="3">
        <f>IFERROR(IFERROR(VLOOKUP($A19&amp;"|"&amp;N$2,'Mérkőzések | eredmények'!$A:$K,7,0),VLOOKUP($A19&amp;"|"&amp;N$2,'Mérkőzések | eredmények'!$B:$K,6,0)),"")</f>
        <v>0</v>
      </c>
      <c r="O19" s="4">
        <f>IFERROR(IFERROR(VLOOKUP($A19&amp;"|"&amp;N$2,'Mérkőzések | eredmények'!$A:$K,6,0),VLOOKUP($A19&amp;"|"&amp;N$2,'Mérkőzések | eredmények'!$B:$K,5,0)),"")</f>
        <v>0</v>
      </c>
      <c r="P19" s="3">
        <f>IFERROR(IFERROR(VLOOKUP($A19&amp;"|"&amp;P$2,'Mérkőzések | eredmények'!$A:$K,7,0),VLOOKUP($A19&amp;"|"&amp;P$2,'Mérkőzések | eredmények'!$B:$K,6,0)),"")</f>
        <v>2</v>
      </c>
      <c r="Q19" s="4">
        <f>IFERROR(IFERROR(VLOOKUP($A19&amp;"|"&amp;P$2,'Mérkőzések | eredmények'!$A:$K,6,0),VLOOKUP($A19&amp;"|"&amp;P$2,'Mérkőzések | eredmények'!$B:$K,5,0)),"")</f>
        <v>2</v>
      </c>
      <c r="R19" s="2"/>
      <c r="S19" s="2"/>
      <c r="T19" s="3" t="str">
        <f>IFERROR(IFERROR(VLOOKUP($A19&amp;"|"&amp;T$2,'Mérkőzések | eredmények'!$A:$K,6,0),VLOOKUP($A19&amp;"|"&amp;T$2,'Mérkőzések | eredmények'!$B:$K,5,0)),"")</f>
        <v/>
      </c>
      <c r="U19" s="5" t="str">
        <f>IFERROR(IFERROR(VLOOKUP($A19&amp;"|"&amp;T$2,'Mérkőzések | eredmények'!$A:$K,7,0),VLOOKUP($A19&amp;"|"&amp;T$2,'Mérkőzések | eredmények'!$B:$K,6,0)),"")</f>
        <v/>
      </c>
    </row>
    <row r="20" spans="1:21" ht="17.25" customHeight="1" x14ac:dyDescent="0.3">
      <c r="A20" s="39"/>
      <c r="B20" s="20">
        <f>IFERROR(IFERROR(VLOOKUP($A19&amp;"|"&amp;B$2,'Mérkőzések | eredmények'!$A:$K,9,0),VLOOKUP($A19&amp;"|"&amp;B$2,'Mérkőzések | eredmények'!$B:$K,8,0)),"")</f>
        <v>4</v>
      </c>
      <c r="C20" s="21">
        <f>IFERROR(IFERROR(VLOOKUP($A19&amp;"|"&amp;B$2,'Mérkőzések | eredmények'!$A:$K,8,0),VLOOKUP($A19&amp;"|"&amp;B$2,'Mérkőzések | eredmények'!$B:$K,7,0)),"")</f>
        <v>12</v>
      </c>
      <c r="D20" s="20">
        <f>IFERROR(IFERROR(VLOOKUP($A19&amp;"|"&amp;D$2,'Mérkőzések | eredmények'!$A:$K,9,0),VLOOKUP($A19&amp;"|"&amp;D$2,'Mérkőzések | eredmények'!$B:$K,8,0)),"")</f>
        <v>0</v>
      </c>
      <c r="E20" s="21">
        <f>IFERROR(IFERROR(VLOOKUP($A19&amp;"|"&amp;D$2,'Mérkőzések | eredmények'!$A:$K,8,0),VLOOKUP($A19&amp;"|"&amp;D$2,'Mérkőzések | eredmények'!$B:$K,7,0)),"")</f>
        <v>0</v>
      </c>
      <c r="F20" s="22">
        <f>IFERROR(IFERROR(VLOOKUP($A19&amp;"|"&amp;F$2,'Mérkőzések | eredmények'!$A:$K,9,0),VLOOKUP($A19&amp;"|"&amp;F$2,'Mérkőzések | eredmények'!$B:$K,8,0)),"")</f>
        <v>0</v>
      </c>
      <c r="G20" s="23">
        <f>IFERROR(IFERROR(VLOOKUP($A19&amp;"|"&amp;F$2,'Mérkőzések | eredmények'!$A:$K,8,0),VLOOKUP($A19&amp;"|"&amp;F$2,'Mérkőzések | eredmények'!$B:$K,7,0)),"")</f>
        <v>12</v>
      </c>
      <c r="H20" s="20">
        <f>IFERROR(IFERROR(VLOOKUP($A19&amp;"|"&amp;H$2,'Mérkőzések | eredmények'!$A:$K,9,0),VLOOKUP($A19&amp;"|"&amp;H$2,'Mérkőzések | eredmények'!$B:$K,8,0)),"")</f>
        <v>0</v>
      </c>
      <c r="I20" s="21">
        <f>IFERROR(IFERROR(VLOOKUP($A19&amp;"|"&amp;H$2,'Mérkőzések | eredmények'!$A:$K,8,0),VLOOKUP($A19&amp;"|"&amp;H$2,'Mérkőzések | eredmények'!$B:$K,7,0)),"")</f>
        <v>12</v>
      </c>
      <c r="J20" s="20">
        <f>IFERROR(IFERROR(VLOOKUP($A19&amp;"|"&amp;J$2,'Mérkőzések | eredmények'!$A:$K,9,0),VLOOKUP($A19&amp;"|"&amp;J$2,'Mérkőzések | eredmények'!$B:$K,8,0)),"")</f>
        <v>3</v>
      </c>
      <c r="K20" s="21">
        <f>IFERROR(IFERROR(VLOOKUP($A19&amp;"|"&amp;J$2,'Mérkőzések | eredmények'!$A:$K,8,0),VLOOKUP($A19&amp;"|"&amp;J$2,'Mérkőzések | eredmények'!$B:$K,7,0)),"")</f>
        <v>9</v>
      </c>
      <c r="L20" s="20">
        <f>IFERROR(IFERROR(VLOOKUP($A19&amp;"|"&amp;L$2,'Mérkőzések | eredmények'!$A:$K,9,0),VLOOKUP($A19&amp;"|"&amp;L$2,'Mérkőzések | eredmények'!$B:$K,8,0)),"")</f>
        <v>0</v>
      </c>
      <c r="M20" s="21">
        <f>IFERROR(IFERROR(VLOOKUP($A19&amp;"|"&amp;L$2,'Mérkőzések | eredmények'!$A:$K,8,0),VLOOKUP($A19&amp;"|"&amp;L$2,'Mérkőzések | eredmények'!$B:$K,7,0)),"")</f>
        <v>0</v>
      </c>
      <c r="N20" s="20">
        <f>IFERROR(IFERROR(VLOOKUP($A19&amp;"|"&amp;N$2,'Mérkőzések | eredmények'!$A:$K,9,0),VLOOKUP($A19&amp;"|"&amp;N$2,'Mérkőzések | eredmények'!$B:$K,8,0)),"")</f>
        <v>0</v>
      </c>
      <c r="O20" s="21">
        <f>IFERROR(IFERROR(VLOOKUP($A19&amp;"|"&amp;N$2,'Mérkőzések | eredmények'!$A:$K,8,0),VLOOKUP($A19&amp;"|"&amp;N$2,'Mérkőzések | eredmények'!$B:$K,7,0)),"")</f>
        <v>0</v>
      </c>
      <c r="P20" s="20">
        <f>IFERROR(IFERROR(VLOOKUP($A19&amp;"|"&amp;P$2,'Mérkőzések | eredmények'!$A:$K,9,0),VLOOKUP($A19&amp;"|"&amp;P$2,'Mérkőzések | eredmények'!$B:$K,8,0)),"")</f>
        <v>10</v>
      </c>
      <c r="Q20" s="29">
        <f>IFERROR(IFERROR(VLOOKUP($A19&amp;"|"&amp;P$2,'Mérkőzések | eredmények'!$A:$K,8,0),VLOOKUP($A19&amp;"|"&amp;P$2,'Mérkőzések | eredmények'!$B:$K,7,0)),"")</f>
        <v>6</v>
      </c>
      <c r="R20" s="12"/>
      <c r="S20" s="2"/>
      <c r="T20" s="20" t="str">
        <f>IFERROR(IFERROR(VLOOKUP($A19&amp;"|"&amp;T$2,'Mérkőzések | eredmények'!$A:$K,8,0),VLOOKUP($A19&amp;"|"&amp;T$2,'Mérkőzések | eredmények'!$B:$K,7,0)),"")</f>
        <v/>
      </c>
      <c r="U20" s="24" t="str">
        <f>IFERROR(IFERROR(VLOOKUP($A19&amp;"|"&amp;T$2,'Mérkőzések | eredmények'!$A:$K,9,0),VLOOKUP($A19&amp;"|"&amp;T$2,'Mérkőzések | eredmények'!$B:$K,8,0)),"")</f>
        <v/>
      </c>
    </row>
    <row r="21" spans="1:21" ht="17.25" customHeight="1" x14ac:dyDescent="0.3">
      <c r="A21" s="40" t="str">
        <f>IF(cs_10="","",cs_10)</f>
        <v/>
      </c>
      <c r="B21" s="3" t="str">
        <f>IFERROR(IFERROR(VLOOKUP($A21&amp;"|"&amp;B$2,'Mérkőzések | eredmények'!$A:$K,7,0),VLOOKUP($A21&amp;"|"&amp;B$2,'Mérkőzések | eredmények'!$B:$K,6,0)),"")</f>
        <v/>
      </c>
      <c r="C21" s="4" t="str">
        <f>IFERROR(IFERROR(VLOOKUP($A21&amp;"|"&amp;B$2,'Mérkőzések | eredmények'!$A:$K,6,0),VLOOKUP($A21&amp;"|"&amp;B$2,'Mérkőzések | eredmények'!$B:$K,5,0)),"")</f>
        <v/>
      </c>
      <c r="D21" s="3" t="str">
        <f>IFERROR(IFERROR(VLOOKUP($A21&amp;"|"&amp;D$2,'Mérkőzések | eredmények'!$A:$K,7,0),VLOOKUP($A21&amp;"|"&amp;D$2,'Mérkőzések | eredmények'!$B:$K,6,0)),"")</f>
        <v/>
      </c>
      <c r="E21" s="4" t="str">
        <f>IFERROR(IFERROR(VLOOKUP($A21&amp;"|"&amp;D$2,'Mérkőzések | eredmények'!$A:$K,6,0),VLOOKUP($A21&amp;"|"&amp;D$2,'Mérkőzések | eredmények'!$B:$K,5,0)),"")</f>
        <v/>
      </c>
      <c r="F21" s="3" t="str">
        <f>IFERROR(IFERROR(VLOOKUP($A21&amp;"|"&amp;F$2,'Mérkőzések | eredmények'!$A:$K,7,0),VLOOKUP($A21&amp;"|"&amp;F$2,'Mérkőzések | eredmények'!$B:$K,6,0)),"")</f>
        <v/>
      </c>
      <c r="G21" s="4" t="str">
        <f>IFERROR(IFERROR(VLOOKUP($A21&amp;"|"&amp;F$2,'Mérkőzések | eredmények'!$A:$K,6,0),VLOOKUP($A21&amp;"|"&amp;F$2,'Mérkőzések | eredmények'!$B:$K,5,0)),"")</f>
        <v/>
      </c>
      <c r="H21" s="3" t="str">
        <f>IFERROR(IFERROR(VLOOKUP($A21&amp;"|"&amp;H$2,'Mérkőzések | eredmények'!$A:$K,7,0),VLOOKUP($A21&amp;"|"&amp;H$2,'Mérkőzések | eredmények'!$B:$K,6,0)),"")</f>
        <v/>
      </c>
      <c r="I21" s="4" t="str">
        <f>IFERROR(IFERROR(VLOOKUP($A21&amp;"|"&amp;H$2,'Mérkőzések | eredmények'!$A:$K,6,0),VLOOKUP($A21&amp;"|"&amp;H$2,'Mérkőzések | eredmények'!$B:$K,5,0)),"")</f>
        <v/>
      </c>
      <c r="J21" s="3" t="str">
        <f>IFERROR(IFERROR(VLOOKUP($A21&amp;"|"&amp;J$2,'Mérkőzések | eredmények'!$A:$K,7,0),VLOOKUP($A21&amp;"|"&amp;J$2,'Mérkőzések | eredmények'!$B:$K,6,0)),"")</f>
        <v/>
      </c>
      <c r="K21" s="4" t="str">
        <f>IFERROR(IFERROR(VLOOKUP($A21&amp;"|"&amp;J$2,'Mérkőzések | eredmények'!$A:$K,6,0),VLOOKUP($A21&amp;"|"&amp;J$2,'Mérkőzések | eredmények'!$B:$K,5,0)),"")</f>
        <v/>
      </c>
      <c r="L21" s="3" t="str">
        <f>IFERROR(IFERROR(VLOOKUP($A21&amp;"|"&amp;L$2,'Mérkőzések | eredmények'!$A:$K,7,0),VLOOKUP($A21&amp;"|"&amp;L$2,'Mérkőzések | eredmények'!$B:$K,6,0)),"")</f>
        <v/>
      </c>
      <c r="M21" s="4" t="str">
        <f>IFERROR(IFERROR(VLOOKUP($A21&amp;"|"&amp;L$2,'Mérkőzések | eredmények'!$A:$K,6,0),VLOOKUP($A21&amp;"|"&amp;L$2,'Mérkőzések | eredmények'!$B:$K,5,0)),"")</f>
        <v/>
      </c>
      <c r="N21" s="3" t="str">
        <f>IFERROR(IFERROR(VLOOKUP($A21&amp;"|"&amp;N$2,'Mérkőzések | eredmények'!$A:$K,7,0),VLOOKUP($A21&amp;"|"&amp;N$2,'Mérkőzések | eredmények'!$B:$K,6,0)),"")</f>
        <v/>
      </c>
      <c r="O21" s="4" t="str">
        <f>IFERROR(IFERROR(VLOOKUP($A21&amp;"|"&amp;N$2,'Mérkőzések | eredmények'!$A:$K,6,0),VLOOKUP($A21&amp;"|"&amp;N$2,'Mérkőzések | eredmények'!$B:$K,5,0)),"")</f>
        <v/>
      </c>
      <c r="P21" s="3" t="str">
        <f>IFERROR(IFERROR(VLOOKUP($A21&amp;"|"&amp;P$2,'Mérkőzések | eredmények'!$A:$K,7,0),VLOOKUP($A21&amp;"|"&amp;P$2,'Mérkőzések | eredmények'!$B:$K,6,0)),"")</f>
        <v/>
      </c>
      <c r="Q21" s="4" t="str">
        <f>IFERROR(IFERROR(VLOOKUP($A21&amp;"|"&amp;P$2,'Mérkőzések | eredmények'!$A:$K,6,0),VLOOKUP($A21&amp;"|"&amp;P$2,'Mérkőzések | eredmények'!$B:$K,5,0)),"")</f>
        <v/>
      </c>
      <c r="R21" s="3" t="str">
        <f>IFERROR(IFERROR(VLOOKUP($A21&amp;"|"&amp;R$2,'Mérkőzések | eredmények'!$A:$K,7,0),VLOOKUP($A21&amp;"|"&amp;R$2,'Mérkőzések | eredmények'!$B:$K,6,0)),"")</f>
        <v/>
      </c>
      <c r="S21" s="4" t="str">
        <f>IFERROR(IFERROR(VLOOKUP($A21&amp;"|"&amp;R$2,'Mérkőzések | eredmények'!$A:$K,6,0),VLOOKUP($A21&amp;"|"&amp;R$2,'Mérkőzések | eredmények'!$B:$K,5,0)),"")</f>
        <v/>
      </c>
      <c r="T21" s="2"/>
      <c r="U21" s="6"/>
    </row>
    <row r="22" spans="1:21" ht="17.25" customHeight="1" thickBot="1" x14ac:dyDescent="0.35">
      <c r="A22" s="41"/>
      <c r="B22" s="30" t="str">
        <f>IFERROR(IFERROR(VLOOKUP($A21&amp;"|"&amp;B$2,'Mérkőzések | eredmények'!$A:$K,9,0),VLOOKUP($A21&amp;"|"&amp;B$2,'Mérkőzések | eredmények'!$B:$K,8,0)),"")</f>
        <v/>
      </c>
      <c r="C22" s="31" t="str">
        <f>IFERROR(IFERROR(VLOOKUP($A21&amp;"|"&amp;B$2,'Mérkőzések | eredmények'!$A:$K,8,0),VLOOKUP($A21&amp;"|"&amp;B$2,'Mérkőzések | eredmények'!$B:$K,7,0)),"")</f>
        <v/>
      </c>
      <c r="D22" s="30" t="str">
        <f>IFERROR(IFERROR(VLOOKUP($A21&amp;"|"&amp;D$2,'Mérkőzések | eredmények'!$A:$K,9,0),VLOOKUP($A21&amp;"|"&amp;D$2,'Mérkőzések | eredmények'!$B:$K,8,0)),"")</f>
        <v/>
      </c>
      <c r="E22" s="31" t="str">
        <f>IFERROR(IFERROR(VLOOKUP($A21&amp;"|"&amp;D$2,'Mérkőzések | eredmények'!$A:$K,8,0),VLOOKUP($A21&amp;"|"&amp;D$2,'Mérkőzések | eredmények'!$B:$K,7,0)),"")</f>
        <v/>
      </c>
      <c r="F22" s="30" t="str">
        <f>IFERROR(IFERROR(VLOOKUP($A21&amp;"|"&amp;F$2,'Mérkőzések | eredmények'!$A:$K,9,0),VLOOKUP($A21&amp;"|"&amp;F$2,'Mérkőzések | eredmények'!$B:$K,8,0)),"")</f>
        <v/>
      </c>
      <c r="G22" s="31" t="str">
        <f>IFERROR(IFERROR(VLOOKUP($A21&amp;"|"&amp;F$2,'Mérkőzések | eredmények'!$A:$K,8,0),VLOOKUP($A21&amp;"|"&amp;F$2,'Mérkőzések | eredmények'!$B:$K,7,0)),"")</f>
        <v/>
      </c>
      <c r="H22" s="32" t="str">
        <f>IFERROR(IFERROR(VLOOKUP($A21&amp;"|"&amp;H$2,'Mérkőzések | eredmények'!$A:$K,9,0),VLOOKUP($A21&amp;"|"&amp;H$2,'Mérkőzések | eredmények'!$B:$K,8,0)),"")</f>
        <v/>
      </c>
      <c r="I22" s="33" t="str">
        <f>IFERROR(IFERROR(VLOOKUP($A21&amp;"|"&amp;H$2,'Mérkőzések | eredmények'!$A:$K,8,0),VLOOKUP($A21&amp;"|"&amp;H$2,'Mérkőzések | eredmények'!$B:$K,7,0)),"")</f>
        <v/>
      </c>
      <c r="J22" s="32" t="str">
        <f>IFERROR(IFERROR(VLOOKUP($A21&amp;"|"&amp;J$2,'Mérkőzések | eredmények'!$A:$K,9,0),VLOOKUP($A21&amp;"|"&amp;J$2,'Mérkőzések | eredmények'!$B:$K,8,0)),"")</f>
        <v/>
      </c>
      <c r="K22" s="33" t="str">
        <f>IFERROR(IFERROR(VLOOKUP($A21&amp;"|"&amp;J$2,'Mérkőzések | eredmények'!$A:$K,8,0),VLOOKUP($A21&amp;"|"&amp;J$2,'Mérkőzések | eredmények'!$B:$K,7,0)),"")</f>
        <v/>
      </c>
      <c r="L22" s="30" t="str">
        <f>IFERROR(IFERROR(VLOOKUP($A21&amp;"|"&amp;L$2,'Mérkőzések | eredmények'!$A:$K,9,0),VLOOKUP($A21&amp;"|"&amp;L$2,'Mérkőzések | eredmények'!$B:$K,8,0)),"")</f>
        <v/>
      </c>
      <c r="M22" s="31" t="str">
        <f>IFERROR(IFERROR(VLOOKUP($A21&amp;"|"&amp;L$2,'Mérkőzések | eredmények'!$A:$K,8,0),VLOOKUP($A21&amp;"|"&amp;L$2,'Mérkőzések | eredmények'!$B:$K,7,0)),"")</f>
        <v/>
      </c>
      <c r="N22" s="30" t="str">
        <f>IFERROR(IFERROR(VLOOKUP($A21&amp;"|"&amp;N$2,'Mérkőzések | eredmények'!$A:$K,9,0),VLOOKUP($A21&amp;"|"&amp;N$2,'Mérkőzések | eredmények'!$B:$K,8,0)),"")</f>
        <v/>
      </c>
      <c r="O22" s="31" t="str">
        <f>IFERROR(IFERROR(VLOOKUP($A21&amp;"|"&amp;N$2,'Mérkőzések | eredmények'!$A:$K,8,0),VLOOKUP($A21&amp;"|"&amp;N$2,'Mérkőzések | eredmények'!$B:$K,7,0)),"")</f>
        <v/>
      </c>
      <c r="P22" s="30" t="str">
        <f>IFERROR(IFERROR(VLOOKUP($A21&amp;"|"&amp;P$2,'Mérkőzések | eredmények'!$A:$K,9,0),VLOOKUP($A21&amp;"|"&amp;P$2,'Mérkőzések | eredmények'!$B:$K,8,0)),"")</f>
        <v/>
      </c>
      <c r="Q22" s="31" t="str">
        <f>IFERROR(IFERROR(VLOOKUP($A21&amp;"|"&amp;P$2,'Mérkőzések | eredmények'!$A:$K,8,0),VLOOKUP($A21&amp;"|"&amp;P$2,'Mérkőzések | eredmények'!$B:$K,7,0)),"")</f>
        <v/>
      </c>
      <c r="R22" s="30" t="str">
        <f>IFERROR(IFERROR(VLOOKUP($A21&amp;"|"&amp;R$2,'Mérkőzések | eredmények'!$A:$K,9,0),VLOOKUP($A21&amp;"|"&amp;R$2,'Mérkőzések | eredmények'!$B:$K,8,0)),"")</f>
        <v/>
      </c>
      <c r="S22" s="34" t="str">
        <f>IFERROR(IFERROR(VLOOKUP($A21&amp;"|"&amp;R$2,'Mérkőzések | eredmények'!$A:$K,8,0),VLOOKUP($A21&amp;"|"&amp;R$2,'Mérkőzések | eredmények'!$B:$K,7,0)),"")</f>
        <v/>
      </c>
      <c r="T22" s="13"/>
      <c r="U22" s="7"/>
    </row>
    <row r="27" spans="1:21" x14ac:dyDescent="0.3">
      <c r="C27" s="17"/>
      <c r="D27" s="17"/>
      <c r="E27" s="17"/>
      <c r="F27" s="17"/>
      <c r="G27" s="17"/>
    </row>
    <row r="28" spans="1:21" x14ac:dyDescent="0.3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3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3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3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3">
      <c r="N32" s="17"/>
      <c r="O32" s="17"/>
      <c r="P32" s="17"/>
      <c r="Q32" s="17"/>
      <c r="R32" s="17"/>
    </row>
    <row r="33" spans="14:18" x14ac:dyDescent="0.3">
      <c r="N33" s="17"/>
      <c r="O33" s="17"/>
      <c r="P33" s="17"/>
      <c r="Q33" s="17"/>
      <c r="R33" s="17"/>
    </row>
  </sheetData>
  <sortState xmlns:xlrd2="http://schemas.microsoft.com/office/spreadsheetml/2017/richdata2" ref="X4:Y12">
    <sortCondition descending="1" ref="Y4:Y12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D4:U4">
    <cfRule type="expression" dxfId="3" priority="4">
      <formula>IF(AND(D3=2,D4=""),1,0)</formula>
    </cfRule>
  </conditionalFormatting>
  <conditionalFormatting sqref="T20:U20 R18:U18 P16:U16 N14:U14 L12:U12 J10:U10 H8:U8 F6:U6">
    <cfRule type="expression" dxfId="2" priority="3">
      <formula>IF(AND(F5=2,F6=""),1,0)</formula>
    </cfRule>
  </conditionalFormatting>
  <conditionalFormatting sqref="B22:S22 B20:Q20 B18:O18 B16:M16 B14:K14 B12:I12 B10:G10 B8:E8 B6:C6">
    <cfRule type="expression" dxfId="1" priority="2">
      <formula>IF(AND(B5=2,B6=""),1,0)</formula>
    </cfRule>
  </conditionalFormatting>
  <conditionalFormatting sqref="B3:U22">
    <cfRule type="cellIs" dxfId="0" priority="1" operator="equal">
      <formula>0</formula>
    </cfRule>
  </conditionalFormatting>
  <pageMargins left="0.7" right="0.7" top="0.75" bottom="0.75" header="0.3" footer="0.3"/>
  <ignoredErrors>
    <ignoredError sqref="B3:C3 D5:E5 J11:K12 H9:I10 F7:G8 D6:E6 B4:C4 L13:M14 N15:N16 O15:O16 B5:C5 B17:U22 B15:M16 P15:U16 B13:K14 N13:U14 D4:U4 B11:I12 B6:C6 F6:U6 B7:E8 H7:U8 B9:G10 J9:U10 L11:U12 F5:U5 E3:T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dimension ref="A1:M37"/>
  <sheetViews>
    <sheetView topLeftCell="C1" workbookViewId="0">
      <selection activeCell="F7" sqref="F7"/>
    </sheetView>
  </sheetViews>
  <sheetFormatPr defaultRowHeight="14.4" x14ac:dyDescent="0.3"/>
  <cols>
    <col min="1" max="2" width="10.44140625" hidden="1" customWidth="1"/>
    <col min="3" max="3" width="25.6640625" customWidth="1"/>
    <col min="4" max="4" width="26.33203125" customWidth="1"/>
    <col min="5" max="5" width="12.5546875" bestFit="1" customWidth="1"/>
    <col min="6" max="6" width="14.88671875" bestFit="1" customWidth="1"/>
    <col min="7" max="7" width="15.33203125" bestFit="1" customWidth="1"/>
    <col min="8" max="11" width="13.109375" bestFit="1" customWidth="1"/>
    <col min="12" max="12" width="19.5546875" customWidth="1"/>
    <col min="13" max="13" width="21.33203125" bestFit="1" customWidth="1"/>
    <col min="14" max="14" width="16.88671875" bestFit="1" customWidth="1"/>
    <col min="15" max="17" width="17.109375" bestFit="1" customWidth="1"/>
    <col min="18" max="18" width="12.5546875" bestFit="1" customWidth="1"/>
    <col min="19" max="19" width="7.88671875" bestFit="1" customWidth="1"/>
    <col min="20" max="20" width="8.6640625" bestFit="1" customWidth="1"/>
  </cols>
  <sheetData>
    <row r="1" spans="1:13" ht="28.8" x14ac:dyDescent="0.3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3" x14ac:dyDescent="0.3">
      <c r="A2" t="s">
        <v>23</v>
      </c>
      <c r="B2" t="s">
        <v>24</v>
      </c>
      <c r="C2" t="s">
        <v>14</v>
      </c>
      <c r="D2" s="1" t="s">
        <v>15</v>
      </c>
      <c r="E2" s="17">
        <v>3</v>
      </c>
      <c r="F2" s="36"/>
      <c r="G2" s="36"/>
      <c r="H2" s="36"/>
      <c r="I2" s="36"/>
      <c r="J2" s="36"/>
      <c r="K2" s="36"/>
      <c r="L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/>
      </c>
      <c r="M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3" x14ac:dyDescent="0.3">
      <c r="A3" t="s">
        <v>25</v>
      </c>
      <c r="B3" t="s">
        <v>26</v>
      </c>
      <c r="C3" t="s">
        <v>14</v>
      </c>
      <c r="D3" s="1" t="s">
        <v>16</v>
      </c>
      <c r="E3" s="17">
        <v>2</v>
      </c>
      <c r="F3" s="36">
        <v>2</v>
      </c>
      <c r="G3" s="36">
        <v>2</v>
      </c>
      <c r="H3" s="36">
        <v>6</v>
      </c>
      <c r="I3" s="36">
        <v>7</v>
      </c>
      <c r="J3" s="36"/>
      <c r="K3" s="36"/>
      <c r="L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1</v>
      </c>
      <c r="M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4" spans="1:13" x14ac:dyDescent="0.3">
      <c r="A4" t="s">
        <v>27</v>
      </c>
      <c r="B4" t="s">
        <v>28</v>
      </c>
      <c r="C4" t="s">
        <v>14</v>
      </c>
      <c r="D4" s="1" t="s">
        <v>17</v>
      </c>
      <c r="E4" s="17">
        <v>3</v>
      </c>
      <c r="F4" s="36"/>
      <c r="G4" s="36"/>
      <c r="H4" s="36"/>
      <c r="I4" s="36"/>
      <c r="J4" s="36"/>
      <c r="K4" s="36"/>
      <c r="L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/>
      </c>
      <c r="M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5" spans="1:13" x14ac:dyDescent="0.3">
      <c r="A5" t="s">
        <v>29</v>
      </c>
      <c r="B5" t="s">
        <v>30</v>
      </c>
      <c r="C5" t="s">
        <v>14</v>
      </c>
      <c r="D5" s="1" t="s">
        <v>18</v>
      </c>
      <c r="E5" s="17">
        <v>1</v>
      </c>
      <c r="F5" s="36">
        <v>4</v>
      </c>
      <c r="G5" s="36">
        <v>0</v>
      </c>
      <c r="H5" s="36">
        <v>11</v>
      </c>
      <c r="I5" s="36">
        <v>4</v>
      </c>
      <c r="J5" s="36"/>
      <c r="K5" s="36"/>
      <c r="L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6" spans="1:13" x14ac:dyDescent="0.3">
      <c r="A6" t="s">
        <v>31</v>
      </c>
      <c r="B6" t="s">
        <v>32</v>
      </c>
      <c r="C6" t="s">
        <v>14</v>
      </c>
      <c r="D6" s="1" t="s">
        <v>19</v>
      </c>
      <c r="E6" s="17">
        <v>1</v>
      </c>
      <c r="F6" s="36">
        <v>2</v>
      </c>
      <c r="G6" s="36">
        <v>2</v>
      </c>
      <c r="H6" s="36">
        <v>10</v>
      </c>
      <c r="I6" s="36">
        <v>6</v>
      </c>
      <c r="J6" s="36"/>
      <c r="K6" s="36"/>
      <c r="L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2</v>
      </c>
      <c r="M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7" spans="1:13" x14ac:dyDescent="0.3">
      <c r="A7" t="s">
        <v>33</v>
      </c>
      <c r="B7" t="s">
        <v>34</v>
      </c>
      <c r="C7" t="s">
        <v>14</v>
      </c>
      <c r="D7" s="1" t="s">
        <v>20</v>
      </c>
      <c r="E7" s="17">
        <v>2</v>
      </c>
      <c r="F7" s="36">
        <v>3</v>
      </c>
      <c r="G7" s="36">
        <v>0</v>
      </c>
      <c r="H7" s="36">
        <v>12</v>
      </c>
      <c r="I7" s="36">
        <v>0</v>
      </c>
      <c r="J7" s="36"/>
      <c r="K7" s="36"/>
      <c r="L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3" x14ac:dyDescent="0.3">
      <c r="A8" t="s">
        <v>35</v>
      </c>
      <c r="B8" t="s">
        <v>36</v>
      </c>
      <c r="C8" t="s">
        <v>14</v>
      </c>
      <c r="D8" s="1" t="s">
        <v>21</v>
      </c>
      <c r="E8" s="17">
        <v>3</v>
      </c>
      <c r="F8" s="36"/>
      <c r="G8" s="36"/>
      <c r="H8" s="36"/>
      <c r="I8" s="36"/>
      <c r="J8" s="36"/>
      <c r="K8" s="36"/>
      <c r="L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/>
      </c>
      <c r="M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9" spans="1:13" x14ac:dyDescent="0.3">
      <c r="A9" t="s">
        <v>37</v>
      </c>
      <c r="B9" t="s">
        <v>38</v>
      </c>
      <c r="C9" t="s">
        <v>14</v>
      </c>
      <c r="D9" s="1" t="s">
        <v>22</v>
      </c>
      <c r="E9" s="17">
        <v>1</v>
      </c>
      <c r="F9" s="36">
        <v>4</v>
      </c>
      <c r="G9" s="36">
        <v>0</v>
      </c>
      <c r="H9" s="36">
        <v>12</v>
      </c>
      <c r="I9" s="36">
        <v>4</v>
      </c>
      <c r="J9" s="36"/>
      <c r="K9" s="36"/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0" spans="1:13" hidden="1" x14ac:dyDescent="0.3">
      <c r="A10" t="s">
        <v>39</v>
      </c>
      <c r="B10" t="s">
        <v>40</v>
      </c>
      <c r="C10" t="s">
        <v>15</v>
      </c>
      <c r="D10" s="1" t="s">
        <v>16</v>
      </c>
      <c r="E10" s="17">
        <v>3</v>
      </c>
      <c r="F10" s="36"/>
      <c r="G10" s="36"/>
      <c r="H10" s="36"/>
      <c r="I10" s="36"/>
      <c r="J10" s="36"/>
      <c r="K10" s="36"/>
      <c r="L1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/>
      </c>
      <c r="M1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1" spans="1:13" hidden="1" x14ac:dyDescent="0.3">
      <c r="A11" t="s">
        <v>41</v>
      </c>
      <c r="B11" t="s">
        <v>42</v>
      </c>
      <c r="C11" t="s">
        <v>15</v>
      </c>
      <c r="D11" s="1" t="s">
        <v>17</v>
      </c>
      <c r="E11" s="17">
        <v>1</v>
      </c>
      <c r="F11" s="36">
        <v>4</v>
      </c>
      <c r="G11" s="36">
        <v>0</v>
      </c>
      <c r="H11" s="36">
        <v>12</v>
      </c>
      <c r="I11" s="36">
        <v>1</v>
      </c>
      <c r="J11" s="36"/>
      <c r="K11" s="36"/>
      <c r="L1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1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2" spans="1:13" hidden="1" x14ac:dyDescent="0.3">
      <c r="A12" t="s">
        <v>43</v>
      </c>
      <c r="B12" t="s">
        <v>44</v>
      </c>
      <c r="C12" t="s">
        <v>15</v>
      </c>
      <c r="D12" s="1" t="s">
        <v>18</v>
      </c>
      <c r="E12" s="17">
        <v>2</v>
      </c>
      <c r="F12" s="36">
        <v>4</v>
      </c>
      <c r="G12" s="36">
        <v>0</v>
      </c>
      <c r="H12" s="36">
        <v>12</v>
      </c>
      <c r="I12" s="36">
        <v>0</v>
      </c>
      <c r="J12" s="36"/>
      <c r="K12" s="36"/>
      <c r="L1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1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3" spans="1:13" hidden="1" x14ac:dyDescent="0.3">
      <c r="A13" t="s">
        <v>45</v>
      </c>
      <c r="B13" t="s">
        <v>46</v>
      </c>
      <c r="C13" t="s">
        <v>15</v>
      </c>
      <c r="D13" s="1" t="s">
        <v>19</v>
      </c>
      <c r="E13" s="17">
        <v>2</v>
      </c>
      <c r="F13" s="36">
        <v>4</v>
      </c>
      <c r="G13" s="36">
        <v>0</v>
      </c>
      <c r="H13" s="36">
        <v>12</v>
      </c>
      <c r="I13" s="36">
        <v>0</v>
      </c>
      <c r="J13" s="36"/>
      <c r="K13" s="36"/>
      <c r="L1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1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4" spans="1:13" hidden="1" x14ac:dyDescent="0.3">
      <c r="A14" t="s">
        <v>47</v>
      </c>
      <c r="B14" t="s">
        <v>48</v>
      </c>
      <c r="C14" t="s">
        <v>15</v>
      </c>
      <c r="D14" s="1" t="s">
        <v>20</v>
      </c>
      <c r="E14" s="17">
        <v>2</v>
      </c>
      <c r="F14" s="36">
        <v>4</v>
      </c>
      <c r="G14" s="36">
        <v>0</v>
      </c>
      <c r="H14" s="36">
        <v>12</v>
      </c>
      <c r="I14" s="36">
        <v>1</v>
      </c>
      <c r="J14" s="36"/>
      <c r="K14" s="36"/>
      <c r="L1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1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5" spans="1:13" hidden="1" x14ac:dyDescent="0.3">
      <c r="A15" t="s">
        <v>49</v>
      </c>
      <c r="B15" t="s">
        <v>50</v>
      </c>
      <c r="C15" t="s">
        <v>15</v>
      </c>
      <c r="D15" s="1" t="s">
        <v>21</v>
      </c>
      <c r="E15" s="17">
        <v>1</v>
      </c>
      <c r="F15" s="36">
        <v>4</v>
      </c>
      <c r="G15" s="36">
        <v>0</v>
      </c>
      <c r="H15" s="36">
        <v>12</v>
      </c>
      <c r="I15" s="36">
        <v>0</v>
      </c>
      <c r="J15" s="36"/>
      <c r="K15" s="36"/>
      <c r="L1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1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6" spans="1:13" hidden="1" x14ac:dyDescent="0.3">
      <c r="A16" t="s">
        <v>51</v>
      </c>
      <c r="B16" t="s">
        <v>52</v>
      </c>
      <c r="C16" t="s">
        <v>15</v>
      </c>
      <c r="D16" s="1" t="s">
        <v>22</v>
      </c>
      <c r="E16" s="17">
        <v>3</v>
      </c>
      <c r="F16" s="36"/>
      <c r="G16" s="36"/>
      <c r="H16" s="36"/>
      <c r="I16" s="36"/>
      <c r="J16" s="36"/>
      <c r="K16" s="36"/>
      <c r="L1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/>
      </c>
      <c r="M1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7" spans="1:13" hidden="1" x14ac:dyDescent="0.3">
      <c r="A17" t="s">
        <v>53</v>
      </c>
      <c r="B17" t="s">
        <v>54</v>
      </c>
      <c r="C17" t="s">
        <v>16</v>
      </c>
      <c r="D17" s="1" t="s">
        <v>17</v>
      </c>
      <c r="E17" s="17">
        <v>3</v>
      </c>
      <c r="F17" s="36"/>
      <c r="G17" s="36"/>
      <c r="H17" s="36"/>
      <c r="I17" s="36"/>
      <c r="J17" s="36"/>
      <c r="K17" s="36"/>
      <c r="L1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/>
      </c>
      <c r="M1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8" spans="1:13" hidden="1" x14ac:dyDescent="0.3">
      <c r="A18" t="s">
        <v>55</v>
      </c>
      <c r="B18" t="s">
        <v>56</v>
      </c>
      <c r="C18" t="s">
        <v>16</v>
      </c>
      <c r="D18" s="1" t="s">
        <v>18</v>
      </c>
      <c r="E18" s="17">
        <v>1</v>
      </c>
      <c r="F18" s="36">
        <v>3</v>
      </c>
      <c r="G18" s="36">
        <v>1</v>
      </c>
      <c r="H18" s="36">
        <v>11</v>
      </c>
      <c r="I18" s="36">
        <v>3</v>
      </c>
      <c r="J18" s="36"/>
      <c r="K18" s="36"/>
      <c r="L1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1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9" spans="1:13" hidden="1" x14ac:dyDescent="0.3">
      <c r="A19" t="s">
        <v>57</v>
      </c>
      <c r="B19" t="s">
        <v>58</v>
      </c>
      <c r="C19" t="s">
        <v>16</v>
      </c>
      <c r="D19" s="1" t="s">
        <v>19</v>
      </c>
      <c r="E19" s="17">
        <v>2</v>
      </c>
      <c r="F19" s="36">
        <v>4</v>
      </c>
      <c r="G19" s="36">
        <v>0</v>
      </c>
      <c r="H19" s="36">
        <v>12</v>
      </c>
      <c r="I19" s="36">
        <v>0</v>
      </c>
      <c r="J19" s="36"/>
      <c r="K19" s="36"/>
      <c r="L1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1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0" spans="1:13" hidden="1" x14ac:dyDescent="0.3">
      <c r="A20" t="s">
        <v>59</v>
      </c>
      <c r="B20" t="s">
        <v>60</v>
      </c>
      <c r="C20" t="s">
        <v>16</v>
      </c>
      <c r="D20" s="1" t="s">
        <v>20</v>
      </c>
      <c r="E20" s="17">
        <v>1</v>
      </c>
      <c r="F20" s="36">
        <v>3</v>
      </c>
      <c r="G20" s="36">
        <v>1</v>
      </c>
      <c r="H20" s="36">
        <v>9</v>
      </c>
      <c r="I20" s="36">
        <v>5</v>
      </c>
      <c r="J20" s="36"/>
      <c r="K20" s="36"/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1" spans="1:13" hidden="1" x14ac:dyDescent="0.3">
      <c r="A21" t="s">
        <v>61</v>
      </c>
      <c r="B21" t="s">
        <v>62</v>
      </c>
      <c r="C21" t="s">
        <v>16</v>
      </c>
      <c r="D21" s="1" t="s">
        <v>21</v>
      </c>
      <c r="E21" s="17">
        <v>2</v>
      </c>
      <c r="F21" s="36">
        <v>4</v>
      </c>
      <c r="G21" s="36">
        <v>0</v>
      </c>
      <c r="H21" s="36">
        <v>12</v>
      </c>
      <c r="I21" s="36">
        <v>2</v>
      </c>
      <c r="J21" s="36"/>
      <c r="K21" s="36"/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2" spans="1:13" hidden="1" x14ac:dyDescent="0.3">
      <c r="A22" t="s">
        <v>63</v>
      </c>
      <c r="B22" t="s">
        <v>64</v>
      </c>
      <c r="C22" t="s">
        <v>16</v>
      </c>
      <c r="D22" s="1" t="s">
        <v>22</v>
      </c>
      <c r="E22" s="17">
        <v>1</v>
      </c>
      <c r="F22" s="36">
        <v>4</v>
      </c>
      <c r="G22" s="36">
        <v>0</v>
      </c>
      <c r="H22" s="36">
        <v>12</v>
      </c>
      <c r="I22" s="36">
        <v>0</v>
      </c>
      <c r="J22" s="36"/>
      <c r="K22" s="36"/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3" spans="1:13" hidden="1" x14ac:dyDescent="0.3">
      <c r="A23" t="s">
        <v>65</v>
      </c>
      <c r="B23" t="s">
        <v>66</v>
      </c>
      <c r="C23" t="s">
        <v>17</v>
      </c>
      <c r="D23" s="1" t="s">
        <v>18</v>
      </c>
      <c r="E23" s="17">
        <v>2</v>
      </c>
      <c r="F23" s="36">
        <v>4</v>
      </c>
      <c r="G23" s="36">
        <v>0</v>
      </c>
      <c r="H23" s="36">
        <v>12</v>
      </c>
      <c r="I23" s="36">
        <v>0</v>
      </c>
      <c r="J23" s="36"/>
      <c r="K23" s="36"/>
      <c r="L2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2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4" spans="1:13" hidden="1" x14ac:dyDescent="0.3">
      <c r="A24" t="s">
        <v>67</v>
      </c>
      <c r="B24" t="s">
        <v>68</v>
      </c>
      <c r="C24" t="s">
        <v>17</v>
      </c>
      <c r="D24" s="1" t="s">
        <v>19</v>
      </c>
      <c r="E24" s="17">
        <v>1</v>
      </c>
      <c r="F24" s="36">
        <v>4</v>
      </c>
      <c r="G24" s="36">
        <v>0</v>
      </c>
      <c r="H24" s="36">
        <v>12</v>
      </c>
      <c r="I24" s="36">
        <v>0</v>
      </c>
      <c r="J24" s="36"/>
      <c r="K24" s="36"/>
      <c r="L2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2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5" spans="1:13" hidden="1" x14ac:dyDescent="0.3">
      <c r="A25" t="s">
        <v>69</v>
      </c>
      <c r="B25" t="s">
        <v>70</v>
      </c>
      <c r="C25" t="s">
        <v>17</v>
      </c>
      <c r="D25" s="1" t="s">
        <v>20</v>
      </c>
      <c r="E25" s="17">
        <v>2</v>
      </c>
      <c r="F25" s="36">
        <v>3</v>
      </c>
      <c r="G25" s="36">
        <v>1</v>
      </c>
      <c r="H25" s="36">
        <v>9</v>
      </c>
      <c r="I25" s="36">
        <v>3</v>
      </c>
      <c r="J25" s="36"/>
      <c r="K25" s="36"/>
      <c r="L2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2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6" spans="1:13" hidden="1" x14ac:dyDescent="0.3">
      <c r="A26" t="s">
        <v>71</v>
      </c>
      <c r="B26" t="s">
        <v>72</v>
      </c>
      <c r="C26" t="s">
        <v>17</v>
      </c>
      <c r="D26" s="1" t="s">
        <v>21</v>
      </c>
      <c r="E26" s="17">
        <v>2</v>
      </c>
      <c r="F26" s="36">
        <v>4</v>
      </c>
      <c r="G26" s="36">
        <v>0</v>
      </c>
      <c r="H26" s="36">
        <v>12</v>
      </c>
      <c r="I26" s="36">
        <v>0</v>
      </c>
      <c r="J26" s="36"/>
      <c r="K26" s="36"/>
      <c r="L2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2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7" spans="1:13" hidden="1" x14ac:dyDescent="0.3">
      <c r="A27" t="s">
        <v>73</v>
      </c>
      <c r="B27" t="s">
        <v>74</v>
      </c>
      <c r="C27" t="s">
        <v>17</v>
      </c>
      <c r="D27" s="1" t="s">
        <v>22</v>
      </c>
      <c r="E27" s="17">
        <v>1</v>
      </c>
      <c r="F27" s="36">
        <v>4</v>
      </c>
      <c r="G27" s="36">
        <v>0</v>
      </c>
      <c r="H27" s="36">
        <v>12</v>
      </c>
      <c r="I27" s="36">
        <v>0</v>
      </c>
      <c r="J27" s="36"/>
      <c r="K27" s="36"/>
      <c r="L2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2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8" spans="1:13" hidden="1" x14ac:dyDescent="0.3">
      <c r="A28" t="s">
        <v>75</v>
      </c>
      <c r="B28" t="s">
        <v>76</v>
      </c>
      <c r="C28" t="s">
        <v>18</v>
      </c>
      <c r="D28" s="1" t="s">
        <v>19</v>
      </c>
      <c r="E28" s="17">
        <v>3</v>
      </c>
      <c r="F28" s="36"/>
      <c r="G28" s="36"/>
      <c r="H28" s="36"/>
      <c r="I28" s="36"/>
      <c r="J28" s="36"/>
      <c r="K28" s="36"/>
      <c r="L2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/>
      </c>
      <c r="M2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9" spans="1:13" hidden="1" x14ac:dyDescent="0.3">
      <c r="A29" t="s">
        <v>77</v>
      </c>
      <c r="B29" t="s">
        <v>78</v>
      </c>
      <c r="C29" t="s">
        <v>18</v>
      </c>
      <c r="D29" s="1" t="s">
        <v>20</v>
      </c>
      <c r="E29" s="17">
        <v>3</v>
      </c>
      <c r="F29" s="36"/>
      <c r="G29" s="36"/>
      <c r="H29" s="36"/>
      <c r="I29" s="36"/>
      <c r="J29" s="36"/>
      <c r="K29" s="36"/>
      <c r="L2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/>
      </c>
      <c r="M2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0" spans="1:13" hidden="1" x14ac:dyDescent="0.3">
      <c r="A30" t="s">
        <v>79</v>
      </c>
      <c r="B30" t="s">
        <v>80</v>
      </c>
      <c r="C30" t="s">
        <v>18</v>
      </c>
      <c r="D30" s="1" t="s">
        <v>21</v>
      </c>
      <c r="E30" s="17">
        <v>1</v>
      </c>
      <c r="F30" s="36">
        <v>3</v>
      </c>
      <c r="G30" s="36">
        <v>1</v>
      </c>
      <c r="H30" s="36">
        <v>9</v>
      </c>
      <c r="I30" s="36">
        <v>8</v>
      </c>
      <c r="J30" s="36"/>
      <c r="K30" s="36"/>
      <c r="L3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3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1" spans="1:13" hidden="1" x14ac:dyDescent="0.3">
      <c r="A31" t="s">
        <v>81</v>
      </c>
      <c r="B31" t="s">
        <v>82</v>
      </c>
      <c r="C31" t="s">
        <v>18</v>
      </c>
      <c r="D31" s="1" t="s">
        <v>22</v>
      </c>
      <c r="E31" s="17">
        <v>2</v>
      </c>
      <c r="F31" s="36">
        <v>3</v>
      </c>
      <c r="G31" s="36">
        <v>1</v>
      </c>
      <c r="H31" s="36">
        <v>9</v>
      </c>
      <c r="I31" s="36">
        <v>3</v>
      </c>
      <c r="J31" s="36"/>
      <c r="K31" s="36"/>
      <c r="L3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3</v>
      </c>
      <c r="M3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2" spans="1:13" hidden="1" x14ac:dyDescent="0.3">
      <c r="A32" t="s">
        <v>83</v>
      </c>
      <c r="B32" t="s">
        <v>84</v>
      </c>
      <c r="C32" t="s">
        <v>19</v>
      </c>
      <c r="D32" s="1" t="s">
        <v>20</v>
      </c>
      <c r="E32" s="17">
        <v>1</v>
      </c>
      <c r="F32" s="36">
        <v>2</v>
      </c>
      <c r="G32" s="36">
        <v>2</v>
      </c>
      <c r="H32" s="36">
        <v>6</v>
      </c>
      <c r="I32" s="36">
        <v>8</v>
      </c>
      <c r="J32" s="36"/>
      <c r="K32" s="36"/>
      <c r="L3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1</v>
      </c>
      <c r="M3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33" spans="1:13" hidden="1" x14ac:dyDescent="0.3">
      <c r="A33" t="s">
        <v>85</v>
      </c>
      <c r="B33" t="s">
        <v>86</v>
      </c>
      <c r="C33" t="s">
        <v>19</v>
      </c>
      <c r="D33" s="1" t="s">
        <v>21</v>
      </c>
      <c r="E33" s="17">
        <v>3</v>
      </c>
      <c r="F33" s="36"/>
      <c r="G33" s="36"/>
      <c r="H33" s="36"/>
      <c r="I33" s="36"/>
      <c r="J33" s="36"/>
      <c r="K33" s="36"/>
      <c r="L3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/>
      </c>
      <c r="M3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4" spans="1:13" hidden="1" x14ac:dyDescent="0.3">
      <c r="A34" t="s">
        <v>87</v>
      </c>
      <c r="B34" t="s">
        <v>88</v>
      </c>
      <c r="C34" t="s">
        <v>19</v>
      </c>
      <c r="D34" s="1" t="s">
        <v>22</v>
      </c>
      <c r="E34" s="17">
        <v>3</v>
      </c>
      <c r="F34" s="36"/>
      <c r="G34" s="36"/>
      <c r="H34" s="36"/>
      <c r="I34" s="36"/>
      <c r="J34" s="36"/>
      <c r="K34" s="36"/>
      <c r="L3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/>
      </c>
      <c r="M3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5" spans="1:13" hidden="1" x14ac:dyDescent="0.3">
      <c r="A35" t="s">
        <v>89</v>
      </c>
      <c r="B35" t="s">
        <v>90</v>
      </c>
      <c r="C35" t="s">
        <v>20</v>
      </c>
      <c r="D35" s="1" t="s">
        <v>21</v>
      </c>
      <c r="E35" s="17">
        <v>3</v>
      </c>
      <c r="F35" s="36"/>
      <c r="G35" s="36"/>
      <c r="H35" s="36"/>
      <c r="I35" s="36"/>
      <c r="J35" s="36"/>
      <c r="K35" s="36"/>
      <c r="L3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/>
      </c>
      <c r="M3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6" spans="1:13" hidden="1" x14ac:dyDescent="0.3">
      <c r="A36" t="s">
        <v>91</v>
      </c>
      <c r="B36" t="s">
        <v>92</v>
      </c>
      <c r="C36" t="s">
        <v>20</v>
      </c>
      <c r="D36" s="1" t="s">
        <v>22</v>
      </c>
      <c r="E36" s="17">
        <v>3</v>
      </c>
      <c r="F36" s="36"/>
      <c r="G36" s="36"/>
      <c r="H36" s="36"/>
      <c r="I36" s="36"/>
      <c r="J36" s="36"/>
      <c r="K36" s="36"/>
      <c r="L3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/>
      </c>
      <c r="M3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7" spans="1:13" hidden="1" x14ac:dyDescent="0.3">
      <c r="A37" t="s">
        <v>93</v>
      </c>
      <c r="B37" t="s">
        <v>94</v>
      </c>
      <c r="C37" t="s">
        <v>21</v>
      </c>
      <c r="D37" s="1" t="s">
        <v>22</v>
      </c>
      <c r="E37" s="17">
        <v>2</v>
      </c>
      <c r="F37" s="36">
        <v>2</v>
      </c>
      <c r="G37" s="36">
        <v>2</v>
      </c>
      <c r="H37" s="36">
        <v>6</v>
      </c>
      <c r="I37" s="36">
        <v>10</v>
      </c>
      <c r="J37" s="36"/>
      <c r="K37" s="36"/>
      <c r="L3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szettek]],2,1),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</f>
        <v>1</v>
      </c>
      <c r="M3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dimension ref="A1:B12"/>
  <sheetViews>
    <sheetView workbookViewId="0">
      <selection sqref="A1:B10"/>
    </sheetView>
  </sheetViews>
  <sheetFormatPr defaultRowHeight="14.4" x14ac:dyDescent="0.3"/>
  <cols>
    <col min="1" max="1" width="29.44140625" customWidth="1"/>
  </cols>
  <sheetData>
    <row r="1" spans="1:2" x14ac:dyDescent="0.3">
      <c r="A1" t="s">
        <v>0</v>
      </c>
      <c r="B1" t="s">
        <v>9</v>
      </c>
    </row>
    <row r="2" spans="1:2" x14ac:dyDescent="0.3">
      <c r="A2" t="s">
        <v>14</v>
      </c>
      <c r="B2">
        <f>SUMIF('Mérkőzések | eredmények'!C:C,cs_1,'Mérkőzések | eredmények'!L:L)+SUMIF('Mérkőzések | eredmények'!D:D,cs_1,'Mérkőzések | eredmények'!M:M)</f>
        <v>12</v>
      </c>
    </row>
    <row r="3" spans="1:2" x14ac:dyDescent="0.3">
      <c r="A3" t="s">
        <v>15</v>
      </c>
      <c r="B3">
        <f>SUMIF('Mérkőzések | eredmények'!C:C,cs_2,'Mérkőzések | eredmények'!L:L)+SUMIF('Mérkőzések | eredmények'!D:D,cs_2,'Mérkőzések | eredmények'!M:M)</f>
        <v>15</v>
      </c>
    </row>
    <row r="4" spans="1:2" x14ac:dyDescent="0.3">
      <c r="A4" t="s">
        <v>16</v>
      </c>
      <c r="B4">
        <f>SUMIF('Mérkőzések | eredmények'!C:C,cs_3,'Mérkőzések | eredmények'!L:L)+SUMIF('Mérkőzések | eredmények'!D:D,cs_3,'Mérkőzések | eredmények'!M:M)</f>
        <v>17</v>
      </c>
    </row>
    <row r="5" spans="1:2" x14ac:dyDescent="0.3">
      <c r="A5" t="s">
        <v>17</v>
      </c>
      <c r="B5">
        <f>SUMIF('Mérkőzések | eredmények'!C:C,cs_4,'Mérkőzések | eredmények'!L:L)+SUMIF('Mérkőzések | eredmények'!D:D,cs_4,'Mérkőzések | eredmények'!M:M)</f>
        <v>15</v>
      </c>
    </row>
    <row r="6" spans="1:2" x14ac:dyDescent="0.3">
      <c r="A6" t="s">
        <v>18</v>
      </c>
      <c r="B6">
        <f>SUMIF('Mérkőzések | eredmények'!C:C,cs_5,'Mérkőzések | eredmények'!L:L)+SUMIF('Mérkőzések | eredmények'!D:D,cs_5,'Mérkőzések | eredmények'!M:M)</f>
        <v>6</v>
      </c>
    </row>
    <row r="7" spans="1:2" x14ac:dyDescent="0.3">
      <c r="A7" t="s">
        <v>19</v>
      </c>
      <c r="B7">
        <f>SUMIF('Mérkőzések | eredmények'!C:C,cs_6,'Mérkőzések | eredmények'!L:L)+SUMIF('Mérkőzések | eredmények'!D:D,cs_6,'Mérkőzések | eredmények'!M:M)</f>
        <v>2</v>
      </c>
    </row>
    <row r="8" spans="1:2" x14ac:dyDescent="0.3">
      <c r="A8" t="s">
        <v>20</v>
      </c>
      <c r="B8">
        <f>SUMIF('Mérkőzések | eredmények'!C:C,cs_7,'Mérkőzések | eredmények'!L:L)+SUMIF('Mérkőzések | eredmények'!D:D,cs_7,'Mérkőzések | eredmények'!M:M)</f>
        <v>2</v>
      </c>
    </row>
    <row r="9" spans="1:2" x14ac:dyDescent="0.3">
      <c r="A9" t="s">
        <v>21</v>
      </c>
      <c r="B9">
        <f>SUMIF('Mérkőzések | eredmények'!C:C,cs_8,'Mérkőzések | eredmények'!L:L)+SUMIF('Mérkőzések | eredmények'!D:D,cs_8,'Mérkőzések | eredmények'!M:M)</f>
        <v>1</v>
      </c>
    </row>
    <row r="10" spans="1:2" x14ac:dyDescent="0.3">
      <c r="A10" t="s">
        <v>22</v>
      </c>
      <c r="B10">
        <f>SUMIF('Mérkőzések | eredmények'!C:C,cs_9,'Mérkőzések | eredmények'!L:L)+SUMIF('Mérkőzések | eredmények'!D:D,cs_9,'Mérkőzések | eredmények'!M:M)</f>
        <v>2</v>
      </c>
    </row>
    <row r="11" spans="1:2" x14ac:dyDescent="0.3">
      <c r="B11">
        <f>SUMIF('Mérkőzések | eredmények'!C:C,cs_10,'Mérkőzések | eredmények'!L:L)+SUMIF('Mérkőzések | eredmények'!D:D,cs_10,'Mérkőzések | eredmények'!M:M)</f>
        <v>0</v>
      </c>
    </row>
    <row r="12" spans="1:2" x14ac:dyDescent="0.3">
      <c r="B12">
        <f>SUMIF('Mérkőzések | eredmények'!C:C,cs_11,'Mérkőzések | eredmények'!L:L)+SUMIF('Mérkőzések | eredmények'!D:D,cs_11,'Mérkőzések | eredmények'!M:M)</f>
        <v>0</v>
      </c>
    </row>
  </sheetData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15A6C-C57C-4AEF-81AC-CEBEB32842F7}">
  <dimension ref="A1:E8"/>
  <sheetViews>
    <sheetView workbookViewId="0">
      <selection activeCell="B16" sqref="B16"/>
    </sheetView>
  </sheetViews>
  <sheetFormatPr defaultRowHeight="14.4" x14ac:dyDescent="0.3"/>
  <cols>
    <col min="2" max="2" width="34.33203125" bestFit="1" customWidth="1"/>
    <col min="3" max="3" width="32.44140625" bestFit="1" customWidth="1"/>
    <col min="4" max="4" width="35.44140625" bestFit="1" customWidth="1"/>
    <col min="5" max="5" width="27.6640625" bestFit="1" customWidth="1"/>
  </cols>
  <sheetData>
    <row r="1" spans="1:5" x14ac:dyDescent="0.3">
      <c r="A1" s="51" t="s">
        <v>96</v>
      </c>
      <c r="B1" s="52"/>
      <c r="C1" s="52"/>
      <c r="D1" s="52"/>
      <c r="E1" s="53"/>
    </row>
    <row r="2" spans="1:5" ht="15" thickBot="1" x14ac:dyDescent="0.35">
      <c r="A2" s="54"/>
      <c r="B2" s="55"/>
      <c r="C2" s="55"/>
      <c r="D2" s="55"/>
      <c r="E2" s="56"/>
    </row>
    <row r="3" spans="1:5" x14ac:dyDescent="0.3">
      <c r="A3" s="57">
        <v>0.41666666666666669</v>
      </c>
      <c r="B3" s="48" t="s">
        <v>97</v>
      </c>
      <c r="C3" s="48" t="s">
        <v>98</v>
      </c>
      <c r="D3" s="48" t="s">
        <v>99</v>
      </c>
      <c r="E3" s="48" t="s">
        <v>100</v>
      </c>
    </row>
    <row r="4" spans="1:5" x14ac:dyDescent="0.3">
      <c r="A4" s="58"/>
      <c r="B4" s="49"/>
      <c r="C4" s="49"/>
      <c r="D4" s="49"/>
      <c r="E4" s="49"/>
    </row>
    <row r="5" spans="1:5" x14ac:dyDescent="0.3">
      <c r="A5" s="46">
        <v>0.5</v>
      </c>
      <c r="B5" s="48" t="s">
        <v>101</v>
      </c>
      <c r="C5" s="48" t="s">
        <v>102</v>
      </c>
      <c r="D5" s="48" t="s">
        <v>103</v>
      </c>
      <c r="E5" s="48" t="s">
        <v>104</v>
      </c>
    </row>
    <row r="6" spans="1:5" x14ac:dyDescent="0.3">
      <c r="A6" s="47"/>
      <c r="B6" s="49"/>
      <c r="C6" s="49"/>
      <c r="D6" s="49"/>
      <c r="E6" s="49"/>
    </row>
    <row r="7" spans="1:5" x14ac:dyDescent="0.3">
      <c r="A7" s="46">
        <v>0.58333333333333337</v>
      </c>
      <c r="B7" s="48" t="s">
        <v>105</v>
      </c>
      <c r="C7" s="48" t="s">
        <v>106</v>
      </c>
      <c r="D7" s="48" t="s">
        <v>107</v>
      </c>
      <c r="E7" s="48" t="s">
        <v>108</v>
      </c>
    </row>
    <row r="8" spans="1:5" ht="15" thickBot="1" x14ac:dyDescent="0.35">
      <c r="A8" s="50"/>
      <c r="B8" s="49"/>
      <c r="C8" s="49"/>
      <c r="D8" s="49"/>
      <c r="E8" s="49"/>
    </row>
  </sheetData>
  <mergeCells count="16">
    <mergeCell ref="A1:E2"/>
    <mergeCell ref="A3:A4"/>
    <mergeCell ref="B3:B4"/>
    <mergeCell ref="C3:C4"/>
    <mergeCell ref="D3:D4"/>
    <mergeCell ref="E3:E4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s G A A B Q S w M E F A A C A A g A 8 6 N I V n A z x k q m A A A A 9 g A A A B I A H A B D b 2 5 m a W c v U G F j a 2 F n Z S 5 4 b W w g o h g A K K A U A A A A A A A A A A A A A A A A A A A A A A A A A A A A h Y + x C s I w G I R f p W R v k q Y I U v 6 m g 4 u D B U E U 1 x B j G 2 x T a R L T d 3 P w k X w F K 1 p 1 c 7 y 7 7 + D u f r 1 B M b R N d F G 9 1 Z 3 J U Y I p i p S R 3 U G b K k f e H e M 5 K j i s h T y J S k U j b G w 2 W J 2 j 2 r l z R k g I A Y c U d 3 1 F G K U J 2 Z e r j a x V K 2 J t r B N G K v R p H f 6 3 E I f d a w x n O E k Y n r E U U y C T C a U 2 X 4 C N e 5 / p j w k L 3 z j f K 1 7 7 e L k F M k k g 7 w / 8 A V B L A w Q U A A I A C A D z o 0 h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6 N I V u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P O j S F Z w M 8 Z K p g A A A P Y A A A A S A A A A A A A A A A A A A A A A A A A A A A B D b 2 5 m a W c v U G F j a 2 F n Z S 5 4 b W x Q S w E C L Q A U A A I A C A D z o 0 h W D 8 r p q 6 Q A A A D p A A A A E w A A A A A A A A A A A A A A A A D y A A A A W 0 N v b n R l b n R f V H l w Z X N d L n h t b F B L A Q I t A B Q A A g A I A P O j S F b s 7 U Y D M w M A A P k L A A A T A A A A A A A A A A A A A A A A A O M B A A B G b 3 J t d W x h c y 9 T Z W N 0 a W 9 u M S 5 t U E s F B g A A A A A D A A M A w g A A A G M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g X A A A A A A A A J h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w 6 F s w 6 F z I i A v P j x F b n R y e S B U e X B l P S J G a W x s V G F y Z 2 V 0 I i B W Y W x 1 Z T 0 i c 0 3 D q X J r x Z F 6 w 6 l z Z W s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D h U M T k 6 M z E 6 M z g u O D Y y N D I 0 M F o i I C 8 + P E V u d H J 5 I F R 5 c G U 9 I k Z p b G x D b 2 x 1 b W 5 U e X B l c y I g V m F s d W U 9 I n N B Q U F H Q m c 9 P S I g L z 4 8 R W 5 0 c n k g V H l w Z T 0 i R m l s b E N v b H V t b k 5 h b W V z I i B W Y W x 1 Z T 0 i c 1 s m c X V v d D t J b m R l e F 9 J J n F 1 b 3 Q 7 L C Z x d W 9 0 O 0 l u Z G V 4 X 0 l J J n F 1 b 3 Q 7 L C Z x d W 9 0 O 0 N z Y X B h d G 9 r J n F 1 b 3 Q 7 L C Z x d W 9 0 O 0 N z Y X B h d G 9 r L j I m c X V v d D t d I i A v P j x F b n R y e S B U e X B l P S J R d W V y e U l E I i B W Y W x 1 Z T 0 i c 2 F l O T k 0 N j R i L T Z l Z D Y t N D M 1 N y 0 4 Z G Z k L W Y 3 Y z F h O W Z i Z T E 2 Y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c O p c m v F k X r D q X N l a y 9 F Z 3 n D q W 5 p I G 9 z e m x v c C B o b 3 p 6 w 6 F h Z H Z h N S 5 7 S W 5 k Z X h f S S w y f S Z x d W 9 0 O y w m c X V v d D t T Z W N 0 a W 9 u M S 9 N w 6 l y a 8 W R e s O p c 2 V r L 0 V n e c O p b m k g b 3 N 6 b G 9 w I G h v e n r D o W F k d m E 2 L n t J b m R l e F 9 J S S w z f S Z x d W 9 0 O y w m c X V v d D t T Z W N 0 a W 9 u M S 9 N w 6 l y a 8 W R e s O p c 2 V r L 0 l u Z G V 4 b 3 N 6 b G 9 w I G h v e n r D o W F k d m E u e 0 N z Y X B h d G 9 r L D B 9 J n F 1 b 3 Q 7 L C Z x d W 9 0 O 1 N l Y 3 R p b 2 4 x L 0 3 D q X J r x Z F 6 w 6 l z Z W s v S W 5 k Z X h v c 3 p s b 3 A g a G 9 6 e s O h Y W R 2 Y S 5 7 Q 3 N h c G F 0 b 2 s s M H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T c O p c m v F k X r D q X N l a y 9 F Z 3 n D q W 5 p I G 9 z e m x v c C B o b 3 p 6 w 6 F h Z H Z h N S 5 7 S W 5 k Z X h f S S w y f S Z x d W 9 0 O y w m c X V v d D t T Z W N 0 a W 9 u M S 9 N w 6 l y a 8 W R e s O p c 2 V r L 0 V n e c O p b m k g b 3 N 6 b G 9 w I G h v e n r D o W F k d m E 2 L n t J b m R l e F 9 J S S w z f S Z x d W 9 0 O y w m c X V v d D t T Z W N 0 a W 9 u M S 9 N w 6 l y a 8 W R e s O p c 2 V r L 0 l u Z G V 4 b 3 N 6 b G 9 w I G h v e n r D o W F k d m E u e 0 N z Y X B h d G 9 r L D B 9 J n F 1 b 3 Q 7 L C Z x d W 9 0 O 1 N l Y 3 R p b 2 4 x L 0 3 D q X J r x Z F 6 w 6 l z Z W s v S W 5 k Z X h v c 3 p s b 3 A g a G 9 6 e s O h Y W R 2 Y S 5 7 Q 3 N h c G F 0 b 2 s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U R w d X M l M j B t J U M z J U I z Z G 9 z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b m R l e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l l c y V D M y V B R H R l d H Q l M j B s Z W s l Q z M l Q T l y Z G V 6 J U M z J U E 5 c 2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L a W J v b n R v d H Q l M j B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b m V 2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z b S V D M y V B O X R s J U M 1 J T k x Z C V D M y V B O X N l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C N m J i a S U y M G 9 z e m x v c C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y Z W 5 k Z X p 2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j u Q O M u 5 F y T 7 F X E C t / U l 6 j A A A A A A I A A A A A A B B m A A A A A Q A A I A A A A L C N t d T f 6 d c P q k P X p j + 2 Y c q 6 n B N 6 t e 6 Q J O c u Y 0 z A t c j F A A A A A A 6 A A A A A A g A A I A A A A E e X H g 0 0 e J d F f P O S O m 5 Q v A U Y o V I W n O F b K L z 4 A A 2 T 9 y 9 6 U A A A A O o v h R f c + Z V I 2 7 r Y T E s D 7 S q + B a b t f V D e 7 k x m E U B S a F n Q n d 4 n k j U S B e 3 i 6 0 b 7 5 2 p J M H m 6 t c T / V M q f L n x B Q J N G C J I t g O H s 7 G Y p l 3 Z n P 0 l k s l Q D Q A A A A C B n 8 L E V e w r n 3 q 7 A / q N + O 1 C B U f O f t G I O 0 t 8 O N W Q c P q M V T H g / A 1 f t c g 1 n s L 4 x C k d a R A a r R Y A l 3 L P I H b S A / t G t V x c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11</vt:i4>
      </vt:variant>
    </vt:vector>
  </HeadingPairs>
  <TitlesOfParts>
    <vt:vector size="15" baseType="lpstr">
      <vt:lpstr>Mátrix</vt:lpstr>
      <vt:lpstr>Mérkőzések | eredmények</vt:lpstr>
      <vt:lpstr>Csapatok</vt:lpstr>
      <vt:lpstr>Időrend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2023-02-01T17:42:43Z</dcterms:created>
  <dcterms:modified xsi:type="dcterms:W3CDTF">2023-03-25T09:06:29Z</dcterms:modified>
</cp:coreProperties>
</file>